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257 APOYO LOG. CONGRESO GRAUADOS/"/>
    </mc:Choice>
  </mc:AlternateContent>
  <xr:revisionPtr revIDLastSave="109" documentId="11_C474AA83C01BA3F5C12DEF8ABBE34B8D8ED7B681" xr6:coauthVersionLast="47" xr6:coauthVersionMax="47" xr10:uidLastSave="{D7DD54E6-9BC3-4CB4-8BD4-7B2DD50FC431}"/>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1" l="1"/>
  <c r="J21" i="1"/>
  <c r="H21" i="1"/>
  <c r="L22" i="1"/>
  <c r="N22" i="1" s="1"/>
  <c r="J22" i="1"/>
  <c r="H22" i="1"/>
  <c r="L20" i="1"/>
  <c r="J20" i="1"/>
  <c r="H20" i="1"/>
  <c r="L24" i="1"/>
  <c r="N24" i="1" s="1"/>
  <c r="J24" i="1"/>
  <c r="H24" i="1"/>
  <c r="L23" i="1"/>
  <c r="J23" i="1"/>
  <c r="H23" i="1"/>
  <c r="L26" i="1"/>
  <c r="J26" i="1"/>
  <c r="H26" i="1"/>
  <c r="L25" i="1"/>
  <c r="J25" i="1"/>
  <c r="H25" i="1"/>
  <c r="L27" i="1"/>
  <c r="J27" i="1"/>
  <c r="H27" i="1"/>
  <c r="O33" i="1"/>
  <c r="K22" i="1" l="1"/>
  <c r="K24" i="1"/>
  <c r="K23" i="1"/>
  <c r="K21" i="1"/>
  <c r="M24" i="1"/>
  <c r="O24" i="1" s="1"/>
  <c r="M21" i="1"/>
  <c r="K20" i="1"/>
  <c r="N21" i="1"/>
  <c r="O21" i="1" s="1"/>
  <c r="M20" i="1"/>
  <c r="N20" i="1"/>
  <c r="K25" i="1"/>
  <c r="M22" i="1"/>
  <c r="O22" i="1" s="1"/>
  <c r="K26" i="1"/>
  <c r="M23" i="1"/>
  <c r="N23" i="1"/>
  <c r="M25" i="1"/>
  <c r="N25" i="1"/>
  <c r="M26" i="1"/>
  <c r="N26" i="1"/>
  <c r="K27" i="1"/>
  <c r="M27" i="1"/>
  <c r="N27" i="1"/>
  <c r="L28" i="1"/>
  <c r="J28" i="1"/>
  <c r="H28" i="1"/>
  <c r="O25" i="1" l="1"/>
  <c r="O26" i="1"/>
  <c r="O20" i="1"/>
  <c r="O23" i="1"/>
  <c r="O27" i="1"/>
  <c r="K28" i="1"/>
  <c r="M28" i="1"/>
  <c r="O34" i="1" s="1"/>
  <c r="O35" i="1" s="1"/>
  <c r="N28" i="1"/>
  <c r="O28" i="1" l="1"/>
  <c r="O36" i="1"/>
  <c r="O37" i="1" s="1"/>
  <c r="O30" i="1" l="1"/>
  <c r="O29" i="1" l="1"/>
  <c r="O31" i="1" l="1"/>
  <c r="O32" i="1" l="1"/>
  <c r="O3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<sst xmlns="http://schemas.openxmlformats.org/spreadsheetml/2006/main" count="63" uniqueCount="54">
  <si>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</si>
  <si>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</si>
  <si>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</si>
  <si>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</si>
  <si>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</si>
  <si>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</si>
  <si>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</si>
  <si>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</si>
  <si>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</si>
  <si>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</si>
  <si>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</si>
  <si>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</si>
  <si>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</si>
  <si>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</si>
  <si>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</si>
  <si>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</si>
  <si>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</si>
  <si>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</si>
  <si>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</si>
  <si>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</si>
  <si>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</si>
  <si>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</si>
  <si>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</si>
  <si>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</si>
  <si>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</si>
  <si>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</si>
  <si>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</si>
  <si>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</si>
  <si>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</si>
  <si>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</si>
  <si>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</si>
  <si>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</si>
  <si>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</si>
  <si>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</si>
  <si>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</si>
  <si>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</si>
  <si>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</si>
  <si>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</si>
  <si>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</si>
  <si>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</si>
  <si>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</si>
  <si>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</si>
  <si>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</si>
  <si>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</si>
  <si>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</si>
  <si>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Servicio de almuerzo con las siguientes especificaciones tipo gourmet: 
2 proteínas de origen animal (res y lomo de cerdo) de 120 gr. c/u + 2 carbohidratos (papa y plátano), porción de arroz, acompañado de ensalada (a elección de la supervisión) cada plato, fruta y postre + Bebida por 250ml (gaseosa o jugo envase desechable); para la organización logística del IV congreso de graduados 2023.
Incluidos platos en cerámica, tenedores y cuchillos para cada plato, servicio de atención en tres (3) islas, cada isla debe incluir tres (3) personas que presten el servicio, cuarenta (40) mesas, cuatrocientas (400) sillas vestidas, cuarenta (40) manteles con tapa, cuarenta (40) centros de mesa (flores) de 15cm de ancho x 15cm de alto y cuatro arreglos florales con las siguientes medidas de 90 cm alto x 90 cm ancho, la experiencia se realizara en la, extensión de chía de la Universidad de Cundinamarca.
Nota: El menú podrá estar sujeto a cambio por el supervisor por una de igual o de mejor calidad.</t>
  </si>
  <si>
    <t>Servicio de desayuno, debe incluir las siguientes especificaciones tipo gourmet: 
Desayuno: Tamal + bebida caliente (café y/o chocolate) + pan + jugo (a elección de la supervisión); para la organización logística del IV congreso de graduados 2023.
Incluidos platos en cerámica, tenedores para cada desayuno; vasos desechables para la bebida caliente. 
Nota: El menú podrá estar sujeto a cambio por el supervisor por una de igual o de mejor calidad. 
Nota: teniendo en cuenta que las mesas se utilizaran en dos momentos, deberán ser cambiados los manteles así como las tapas por unos limpios y en buen estado a la hora del almuerzo.</t>
  </si>
  <si>
    <t>Suministro de agua natural para Organización logística para el IV congreso 2023 de graduados, debe incluir con las siguientes especificaciones: 
Agua natural, en botella de 300 ml tetra pack. Marca reconocida.</t>
  </si>
  <si>
    <t>Suministro de agua para la Organización logística para el IV congreso 2023 de graduados, debe incluir agua natural con las siguientes especificaciones: 
Botellones de Agua natural, de 6 litros c/u, incluye 300 vasos desechables. Marca reconocida.</t>
  </si>
  <si>
    <t>Servicio de estación de café, debe incluir:
450 tintos 
450 aromáticas  
450 galletas mini chips
450 sobres de insta crem   
Entiéndase que el valor por unidad corresponde a (café, aromática, galletas y azúcar (empaque individual) y leche en polvo). 
Para la Organización logística para el IV congreso 2023 para 450 graduados.
Nota: El servicio debe ir durante toda la jornada y debe haber una persona encargada de esta estación.   </t>
  </si>
  <si>
    <t>Servicio de refrigerio, debe cumplir con las siguientes especificaciones:   
Pastel hojaldrado de 300gr + bebida de 250 ml (jugo en caja) + 1 fruta (manzana) en empaque individual. 
Para la Organización logística del IV congreso 2023 de graduados.      </t>
  </si>
  <si>
    <t>Servicio de bebidas sin licor para la organización logística de la ceremonia de graduandos del IIPA 2023, debe incluir: 
Bebida sin licor con un adorno en forma de sombrilla. 
Incluido servicio de atención en mesa, utensilios “platos, copas, cubiertos y manteles y decoración en mesas por parte del oferente. 
Entrega en sede, seccionales y extensiones en las fechas establecidas por el supervisor del contrato.
El servicio debe contar con mesas plásticas y/o madera según la cantidad requerida por el supervisor en cada una de las sedes de la Universidad de Cundinamarca.</t>
  </si>
  <si>
    <t>Servicio Pasabocas, de volovanes dulces de frutas. 
Incluido servicio de atención en mesa, utensilios “platos, copas, cubiertos y manteles y decoración en mesas por parte del oferente. 
Entrega en sede, seccionales y extensiones en las fechas establecidas por el supervisor del contrato. 
El servicio debe contar con mesas plásticas y/o madera según la cantidad requerida por el supervisor en cada una de las sedes de la Universidad de Cundinamarca. 
Para la Organización logística para ceremonia de graduandos del IIPA 2023.
Nota: El menú podrá estar sujeto a cambio por el supervisor por una de igual o de mejor calidad.</t>
  </si>
  <si>
    <t>Servicio de Pasabocas, con patacones de pollo y guacamole.
Incluido servicio de atención en mesa, utensilios “platos, copas, cubiertos y manteles y decoración en mesas por parte del oferente.
Entrega en sede, seccionales y extensiones en las fechas establecidas por el supervisor del contrato. 
El servicio debe contar con mesas plásticas y/o madera según la cantidad requerida por el supervisor en cada una de las sedes de la Universidad de Cundinamarca.
Para la Organización logística para ceremonia de graduandos del IIPA 2023.
Nota: El menú podrá estar sujeto a cambio por el supervisor por una de igual o de mejor calidad.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</si>
</sst>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0" applyNumberFormat="0" applyAlignment="0" applyProtection="0"/>
    <xf numFmtId="0" fontId="21" fillId="8" borderId="21" applyNumberFormat="0" applyAlignment="0" applyProtection="0"/>
    <xf numFmtId="0" fontId="22" fillId="8" borderId="20" applyNumberFormat="0" applyAlignment="0" applyProtection="0"/>
    <xf numFmtId="0" fontId="23" fillId="0" borderId="22" applyNumberFormat="0" applyFill="0" applyAlignment="0" applyProtection="0"/>
    <xf numFmtId="0" fontId="24" fillId="9" borderId="23" applyNumberFormat="0" applyAlignment="0" applyProtection="0"/>
    <xf numFmtId="0" fontId="25" fillId="0" borderId="0" applyNumberFormat="0" applyFill="0" applyBorder="0" applyAlignment="0" applyProtection="0"/>
    <xf numFmtId="0" fontId="5" fillId="10" borderId="24" applyNumberFormat="0" applyFont="0" applyAlignment="0" applyProtection="0"/>
    <xf numFmtId="0" fontId="26" fillId="0" borderId="0" applyNumberFormat="0" applyFill="0" applyBorder="0" applyAlignment="0" applyProtection="0"/>
    <xf numFmtId="0" fontId="27" fillId="0" borderId="25"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3" fillId="0" borderId="1" xfId="0" applyFont="1" applyBorder="1" applyAlignment="1" applyProtection="1">
      <alignment vertical="center"/>
      <protection hidden="1"/>
    </xf>
    <xf numFmtId="0" fontId="3" fillId="2" borderId="0" xfId="0" applyFont="1" applyFill="1" applyAlignment="1" applyProtection="1">
      <alignment horizontal="center" vertical="center" wrapText="1"/>
      <protection hidden="1"/>
    </xf>
    <xf numFmtId="0" fontId="3" fillId="2" borderId="14" xfId="0" applyFont="1" applyFill="1" applyBorder="1" applyAlignment="1" applyProtection="1">
      <alignment vertical="center" wrapText="1"/>
      <protection hidden="1"/>
    </xf>
    <xf numFmtId="0" fontId="1" fillId="0" borderId="27" xfId="0" applyFont="1" applyBorder="1" applyAlignment="1">
      <alignment wrapText="1"/>
    </xf>
    <xf numFmtId="0" fontId="1" fillId="0" borderId="27" xfId="0" applyFont="1" applyBorder="1" applyAlignment="1">
      <alignment horizontal="center" vertical="center" wrapText="1"/>
    </xf>
    <xf numFmtId="0" fontId="1" fillId="2" borderId="0" xfId="0" applyFont="1" applyFill="1" applyAlignment="1" applyProtection="1">
      <alignment wrapText="1"/>
      <protection hidden="1"/>
    </xf>
    <xf numFmtId="43" fontId="0" fillId="2" borderId="0" xfId="0" applyNumberFormat="1" applyFill="1" applyAlignment="1" applyProtection="1">
      <alignment vertical="center"/>
      <protection hidden="1"/>
    </xf>
    <xf numFmtId="43" fontId="12" fillId="35" borderId="1" xfId="4" applyFont="1" applyFill="1" applyBorder="1" applyAlignment="1" applyProtection="1">
      <alignment horizontal="center" vertical="center"/>
      <protection locked="0"/>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6" fillId="2" borderId="15" xfId="0" applyFont="1" applyFill="1" applyBorder="1" applyAlignment="1" applyProtection="1">
      <alignment horizontal="center" vertical="center"/>
      <protection hidden="1"/>
    </xf>
    <xf numFmtId="0" fontId="6" fillId="2" borderId="16"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9" fillId="2" borderId="0" xfId="0" applyFont="1" applyFill="1" applyAlignment="1" applyProtection="1">
      <alignment horizontal="center" wrapText="1"/>
      <protection hidden="1"/>
    </xf>
    <xf numFmtId="0" fontId="1" fillId="2" borderId="0" xfId="0" applyFont="1" applyFill="1" applyAlignment="1" applyProtection="1">
      <alignment horizontal="center"/>
      <protection locked="0"/>
    </xf>
    <xf numFmtId="0" fontId="1" fillId="2" borderId="28" xfId="0" applyFont="1" applyFill="1" applyBorder="1" applyAlignment="1" applyProtection="1">
      <alignment horizontal="center"/>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6"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6"/>
  <sheetViews>
    <sheetView tabSelected="1" view="pageBreakPreview" topLeftCell="A15" zoomScale="70" zoomScaleNormal="85" zoomScaleSheetLayoutView="70" zoomScalePageLayoutView="55" workbookViewId="0">
      <selection activeCell="I20" sqref="I20:I28"/>
    </sheetView>
  </sheetViews>
  <sheetFormatPr baseColWidth="10" defaultColWidth="11.42578125" defaultRowHeight="15" x14ac:dyDescent="0.25"/>
  <cols>
    <col min="1" max="1" width="19.85546875" style="7" customWidth="1"/>
    <col min="2" max="2" width="48.85546875" style="7" customWidth="1"/>
    <col min="3" max="3" width="15.28515625" style="7" customWidth="1"/>
    <col min="4" max="4" width="16.140625" style="7" customWidth="1"/>
    <col min="5" max="5" width="17" style="7" customWidth="1"/>
    <col min="6" max="6" width="17.85546875" style="7" customWidth="1"/>
    <col min="7" max="7" width="12.85546875" style="7" customWidth="1"/>
    <col min="8" max="8" width="15" style="7" customWidth="1"/>
    <col min="9" max="9" width="20.28515625" style="7" customWidth="1"/>
    <col min="10" max="10" width="15" style="7" customWidth="1"/>
    <col min="11" max="11" width="17.85546875" style="9" customWidth="1"/>
    <col min="12" max="13" width="16.7109375" style="9" customWidth="1"/>
    <col min="14" max="14" width="14.7109375" style="9" customWidth="1"/>
    <col min="15" max="15" width="18.7109375" style="9" customWidth="1"/>
    <col min="16" max="16" width="21" style="9" customWidth="1"/>
    <col min="17" max="16384" width="11.42578125" style="9"/>
  </cols>
  <sheetData>
    <row r="1" spans="1:15" x14ac:dyDescent="0.25">
      <c r="F1" s="8"/>
    </row>
    <row r="2" spans="1:15" ht="15.75" customHeight="1" x14ac:dyDescent="0.25">
      <c r="A2" s="39"/>
      <c r="B2" s="59" t="s">
        <v>0</v>
      </c>
      <c r="C2" s="59"/>
      <c r="D2" s="59"/>
      <c r="E2" s="59"/>
      <c r="F2" s="59"/>
      <c r="G2" s="59"/>
      <c r="H2" s="59"/>
      <c r="I2" s="59"/>
      <c r="J2" s="59"/>
      <c r="K2" s="59"/>
      <c r="L2" s="59"/>
      <c r="M2" s="59"/>
      <c r="N2" s="38" t="s">
        <v>37</v>
      </c>
      <c r="O2" s="38"/>
    </row>
    <row r="3" spans="1:15" ht="15.75" customHeight="1" x14ac:dyDescent="0.25">
      <c r="A3" s="39"/>
      <c r="B3" s="59" t="s">
        <v>1</v>
      </c>
      <c r="C3" s="59"/>
      <c r="D3" s="59"/>
      <c r="E3" s="59"/>
      <c r="F3" s="59"/>
      <c r="G3" s="59"/>
      <c r="H3" s="59"/>
      <c r="I3" s="59"/>
      <c r="J3" s="59"/>
      <c r="K3" s="59"/>
      <c r="L3" s="59"/>
      <c r="M3" s="59"/>
      <c r="N3" s="38" t="s">
        <v>40</v>
      </c>
      <c r="O3" s="38"/>
    </row>
    <row r="4" spans="1:15" ht="16.5" customHeight="1" x14ac:dyDescent="0.25">
      <c r="A4" s="39"/>
      <c r="B4" s="59" t="s">
        <v>36</v>
      </c>
      <c r="C4" s="59"/>
      <c r="D4" s="59"/>
      <c r="E4" s="59"/>
      <c r="F4" s="59"/>
      <c r="G4" s="59"/>
      <c r="H4" s="59"/>
      <c r="I4" s="59"/>
      <c r="J4" s="59"/>
      <c r="K4" s="59"/>
      <c r="L4" s="59"/>
      <c r="M4" s="59"/>
      <c r="N4" s="38" t="s">
        <v>41</v>
      </c>
      <c r="O4" s="38"/>
    </row>
    <row r="5" spans="1:15" ht="15" customHeight="1" x14ac:dyDescent="0.25">
      <c r="A5" s="39"/>
      <c r="B5" s="59"/>
      <c r="C5" s="59"/>
      <c r="D5" s="59"/>
      <c r="E5" s="59"/>
      <c r="F5" s="59"/>
      <c r="G5" s="59"/>
      <c r="H5" s="59"/>
      <c r="I5" s="59"/>
      <c r="J5" s="59"/>
      <c r="K5" s="59"/>
      <c r="L5" s="59"/>
      <c r="M5" s="59"/>
      <c r="N5" s="38" t="s">
        <v>38</v>
      </c>
      <c r="O5" s="38"/>
    </row>
    <row r="7" spans="1:15" x14ac:dyDescent="0.25">
      <c r="A7" s="10" t="s">
        <v>39</v>
      </c>
    </row>
    <row r="8" spans="1:15" x14ac:dyDescent="0.25">
      <c r="A8" s="10"/>
    </row>
    <row r="9" spans="1:15" x14ac:dyDescent="0.25">
      <c r="A9" s="11" t="s">
        <v>29</v>
      </c>
    </row>
    <row r="10" spans="1:15" ht="25.5" customHeight="1" x14ac:dyDescent="0.25">
      <c r="A10" s="42" t="s">
        <v>28</v>
      </c>
      <c r="B10" s="42"/>
      <c r="C10" s="12"/>
      <c r="E10" s="13" t="s">
        <v>21</v>
      </c>
      <c r="F10" s="46"/>
      <c r="G10" s="47"/>
      <c r="K10" s="14" t="s">
        <v>16</v>
      </c>
      <c r="L10" s="48"/>
      <c r="M10" s="49"/>
      <c r="N10" s="50"/>
    </row>
    <row r="11" spans="1:15" ht="15.75" thickBot="1" x14ac:dyDescent="0.3">
      <c r="A11" s="12"/>
      <c r="B11" s="12"/>
      <c r="C11" s="12"/>
      <c r="E11" s="15"/>
      <c r="F11" s="15"/>
      <c r="G11" s="15"/>
      <c r="K11" s="16"/>
      <c r="L11" s="17"/>
      <c r="M11" s="17"/>
      <c r="N11" s="17"/>
    </row>
    <row r="12" spans="1:15" ht="30.75" customHeight="1" thickBot="1" x14ac:dyDescent="0.3">
      <c r="A12" s="53" t="s">
        <v>26</v>
      </c>
      <c r="B12" s="54"/>
      <c r="C12" s="18"/>
      <c r="D12" s="43" t="s">
        <v>17</v>
      </c>
      <c r="E12" s="44"/>
      <c r="F12" s="44"/>
      <c r="G12" s="45"/>
      <c r="H12" s="6"/>
      <c r="I12" s="26"/>
      <c r="J12" s="26"/>
      <c r="K12" s="16"/>
    </row>
    <row r="13" spans="1:15" ht="15.75" thickBot="1" x14ac:dyDescent="0.3">
      <c r="A13" s="55"/>
      <c r="B13" s="56"/>
      <c r="C13" s="18"/>
      <c r="D13" s="17"/>
      <c r="E13" s="15"/>
      <c r="F13" s="15"/>
      <c r="G13" s="15"/>
      <c r="K13" s="16"/>
    </row>
    <row r="14" spans="1:15" ht="30" customHeight="1" thickBot="1" x14ac:dyDescent="0.3">
      <c r="A14" s="55"/>
      <c r="B14" s="56"/>
      <c r="C14" s="18"/>
      <c r="D14" s="43" t="s">
        <v>18</v>
      </c>
      <c r="E14" s="44"/>
      <c r="F14" s="44"/>
      <c r="G14" s="45"/>
      <c r="H14" s="6"/>
      <c r="I14" s="26"/>
      <c r="J14" s="26"/>
      <c r="K14" s="16"/>
    </row>
    <row r="15" spans="1:15" ht="18.75" customHeight="1" thickBot="1" x14ac:dyDescent="0.3">
      <c r="A15" s="55"/>
      <c r="B15" s="56"/>
      <c r="C15" s="18"/>
      <c r="E15" s="15"/>
      <c r="F15" s="15"/>
      <c r="G15" s="15"/>
      <c r="K15" s="16"/>
    </row>
    <row r="16" spans="1:15" ht="24" customHeight="1" thickBot="1" x14ac:dyDescent="0.3">
      <c r="A16" s="57"/>
      <c r="B16" s="58"/>
      <c r="C16" s="18"/>
      <c r="D16" s="43" t="s">
        <v>22</v>
      </c>
      <c r="E16" s="44"/>
      <c r="F16" s="44"/>
      <c r="G16" s="45"/>
      <c r="H16" s="6"/>
      <c r="I16" s="26"/>
      <c r="J16" s="26"/>
      <c r="K16" s="16"/>
      <c r="L16" s="17"/>
      <c r="M16" s="17"/>
      <c r="N16" s="17"/>
    </row>
    <row r="17" spans="1:15" x14ac:dyDescent="0.25">
      <c r="A17" s="12"/>
      <c r="B17" s="12"/>
      <c r="C17" s="12"/>
      <c r="E17" s="15"/>
      <c r="F17" s="15"/>
      <c r="G17" s="15"/>
      <c r="K17" s="16"/>
      <c r="L17" s="17"/>
      <c r="M17" s="17"/>
      <c r="N17" s="17"/>
    </row>
    <row r="19" spans="1:15" s="22" customFormat="1" ht="111.75" customHeight="1" x14ac:dyDescent="0.25">
      <c r="A19" s="19" t="s">
        <v>27</v>
      </c>
      <c r="B19" s="19" t="s">
        <v>2</v>
      </c>
      <c r="C19" s="19" t="s">
        <v>19</v>
      </c>
      <c r="D19" s="19" t="s">
        <v>3</v>
      </c>
      <c r="E19" s="19" t="s">
        <v>23</v>
      </c>
      <c r="F19" s="20" t="s">
        <v>4</v>
      </c>
      <c r="G19" s="21" t="s">
        <v>25</v>
      </c>
      <c r="H19" s="20" t="s">
        <v>5</v>
      </c>
      <c r="I19" s="20" t="s">
        <v>31</v>
      </c>
      <c r="J19" s="20" t="s">
        <v>34</v>
      </c>
      <c r="K19" s="20" t="s">
        <v>6</v>
      </c>
      <c r="L19" s="20" t="s">
        <v>7</v>
      </c>
      <c r="M19" s="20" t="s">
        <v>8</v>
      </c>
      <c r="N19" s="20" t="s">
        <v>30</v>
      </c>
      <c r="O19" s="20" t="s">
        <v>9</v>
      </c>
    </row>
    <row r="20" spans="1:15" s="22" customFormat="1" ht="356.25" x14ac:dyDescent="0.2">
      <c r="A20" s="30">
        <v>1</v>
      </c>
      <c r="B20" s="33" t="s">
        <v>45</v>
      </c>
      <c r="C20" s="29"/>
      <c r="D20" s="34">
        <v>450</v>
      </c>
      <c r="E20" s="34" t="s">
        <v>44</v>
      </c>
      <c r="F20" s="37"/>
      <c r="G20" s="25">
        <v>0</v>
      </c>
      <c r="H20" s="1">
        <f t="shared" ref="H20:H22" si="0">+ROUND(F20*G20,0)</f>
        <v>0</v>
      </c>
      <c r="I20" s="25">
        <v>0</v>
      </c>
      <c r="J20" s="1">
        <f t="shared" ref="J20:J22" si="1">ROUND(F20*I20,0)</f>
        <v>0</v>
      </c>
      <c r="K20" s="1">
        <f t="shared" ref="K20:K22" si="2">ROUND(F20+H20+J20,0)</f>
        <v>0</v>
      </c>
      <c r="L20" s="1">
        <f t="shared" ref="L20:L22" si="3">ROUND(F20*D20,0)</f>
        <v>0</v>
      </c>
      <c r="M20" s="1">
        <f t="shared" ref="M20:M22" si="4">ROUND(L20*G20,0)</f>
        <v>0</v>
      </c>
      <c r="N20" s="1">
        <f t="shared" ref="N20:N22" si="5">ROUND(L20*I20,0)</f>
        <v>0</v>
      </c>
      <c r="O20" s="2">
        <f t="shared" ref="O20:O22" si="6">ROUND(L20+N20+M20,0)</f>
        <v>0</v>
      </c>
    </row>
    <row r="21" spans="1:15" s="22" customFormat="1" ht="285" x14ac:dyDescent="0.2">
      <c r="A21" s="30">
        <v>2</v>
      </c>
      <c r="B21" s="33" t="s">
        <v>46</v>
      </c>
      <c r="C21" s="29"/>
      <c r="D21" s="34">
        <v>450</v>
      </c>
      <c r="E21" s="34" t="s">
        <v>44</v>
      </c>
      <c r="F21" s="37"/>
      <c r="G21" s="25">
        <v>0</v>
      </c>
      <c r="H21" s="1">
        <f t="shared" ref="H21" si="7">+ROUND(F21*G21,0)</f>
        <v>0</v>
      </c>
      <c r="I21" s="25">
        <v>0</v>
      </c>
      <c r="J21" s="1">
        <f t="shared" ref="J21" si="8">ROUND(F21*I21,0)</f>
        <v>0</v>
      </c>
      <c r="K21" s="1">
        <f t="shared" ref="K21" si="9">ROUND(F21+H21+J21,0)</f>
        <v>0</v>
      </c>
      <c r="L21" s="1">
        <f t="shared" ref="L21" si="10">ROUND(F21*D21,0)</f>
        <v>0</v>
      </c>
      <c r="M21" s="1">
        <f t="shared" ref="M21" si="11">ROUND(L21*G21,0)</f>
        <v>0</v>
      </c>
      <c r="N21" s="1">
        <f t="shared" ref="N21" si="12">ROUND(L21*I21,0)</f>
        <v>0</v>
      </c>
      <c r="O21" s="2">
        <f t="shared" ref="O21" si="13">ROUND(L21+N21+M21,0)</f>
        <v>0</v>
      </c>
    </row>
    <row r="22" spans="1:15" s="22" customFormat="1" ht="85.5" x14ac:dyDescent="0.2">
      <c r="A22" s="30">
        <v>3</v>
      </c>
      <c r="B22" s="33" t="s">
        <v>47</v>
      </c>
      <c r="C22" s="29"/>
      <c r="D22" s="34">
        <v>28</v>
      </c>
      <c r="E22" s="34" t="s">
        <v>44</v>
      </c>
      <c r="F22" s="37"/>
      <c r="G22" s="25">
        <v>0</v>
      </c>
      <c r="H22" s="1">
        <f t="shared" si="0"/>
        <v>0</v>
      </c>
      <c r="I22" s="25">
        <v>0</v>
      </c>
      <c r="J22" s="1">
        <f t="shared" si="1"/>
        <v>0</v>
      </c>
      <c r="K22" s="1">
        <f t="shared" si="2"/>
        <v>0</v>
      </c>
      <c r="L22" s="1">
        <f t="shared" si="3"/>
        <v>0</v>
      </c>
      <c r="M22" s="1">
        <f t="shared" si="4"/>
        <v>0</v>
      </c>
      <c r="N22" s="1">
        <f t="shared" si="5"/>
        <v>0</v>
      </c>
      <c r="O22" s="2">
        <f t="shared" si="6"/>
        <v>0</v>
      </c>
    </row>
    <row r="23" spans="1:15" s="22" customFormat="1" ht="99.75" x14ac:dyDescent="0.2">
      <c r="A23" s="30">
        <v>4</v>
      </c>
      <c r="B23" s="33" t="s">
        <v>48</v>
      </c>
      <c r="C23" s="29"/>
      <c r="D23" s="34">
        <v>4</v>
      </c>
      <c r="E23" s="34" t="s">
        <v>44</v>
      </c>
      <c r="F23" s="37"/>
      <c r="G23" s="25">
        <v>0</v>
      </c>
      <c r="H23" s="1">
        <f t="shared" ref="H23:H24" si="14">+ROUND(F23*G23,0)</f>
        <v>0</v>
      </c>
      <c r="I23" s="25">
        <v>0</v>
      </c>
      <c r="J23" s="1">
        <f t="shared" ref="J23:J24" si="15">ROUND(F23*I23,0)</f>
        <v>0</v>
      </c>
      <c r="K23" s="1">
        <f t="shared" ref="K23:K24" si="16">ROUND(F23+H23+J23,0)</f>
        <v>0</v>
      </c>
      <c r="L23" s="1">
        <f t="shared" ref="L23:L24" si="17">ROUND(F23*D23,0)</f>
        <v>0</v>
      </c>
      <c r="M23" s="1">
        <f t="shared" ref="M23:M24" si="18">ROUND(L23*G23,0)</f>
        <v>0</v>
      </c>
      <c r="N23" s="1">
        <f t="shared" ref="N23:N24" si="19">ROUND(L23*I23,0)</f>
        <v>0</v>
      </c>
      <c r="O23" s="2">
        <f t="shared" ref="O23:O24" si="20">ROUND(L23+N23+M23,0)</f>
        <v>0</v>
      </c>
    </row>
    <row r="24" spans="1:15" s="22" customFormat="1" ht="242.25" x14ac:dyDescent="0.2">
      <c r="A24" s="30">
        <v>5</v>
      </c>
      <c r="B24" s="33" t="s">
        <v>49</v>
      </c>
      <c r="C24" s="29"/>
      <c r="D24" s="34">
        <v>450</v>
      </c>
      <c r="E24" s="34" t="s">
        <v>44</v>
      </c>
      <c r="F24" s="37"/>
      <c r="G24" s="25">
        <v>0</v>
      </c>
      <c r="H24" s="1">
        <f t="shared" si="14"/>
        <v>0</v>
      </c>
      <c r="I24" s="25">
        <v>0</v>
      </c>
      <c r="J24" s="1">
        <f t="shared" si="15"/>
        <v>0</v>
      </c>
      <c r="K24" s="1">
        <f t="shared" si="16"/>
        <v>0</v>
      </c>
      <c r="L24" s="1">
        <f t="shared" si="17"/>
        <v>0</v>
      </c>
      <c r="M24" s="1">
        <f t="shared" si="18"/>
        <v>0</v>
      </c>
      <c r="N24" s="1">
        <f t="shared" si="19"/>
        <v>0</v>
      </c>
      <c r="O24" s="2">
        <f t="shared" si="20"/>
        <v>0</v>
      </c>
    </row>
    <row r="25" spans="1:15" s="22" customFormat="1" ht="128.25" x14ac:dyDescent="0.2">
      <c r="A25" s="30">
        <v>6</v>
      </c>
      <c r="B25" s="33" t="s">
        <v>50</v>
      </c>
      <c r="C25" s="29"/>
      <c r="D25" s="34">
        <v>450</v>
      </c>
      <c r="E25" s="34" t="s">
        <v>44</v>
      </c>
      <c r="F25" s="37"/>
      <c r="G25" s="25">
        <v>0</v>
      </c>
      <c r="H25" s="1">
        <f t="shared" ref="H25:H26" si="21">+ROUND(F25*G25,0)</f>
        <v>0</v>
      </c>
      <c r="I25" s="25">
        <v>0</v>
      </c>
      <c r="J25" s="1">
        <f t="shared" ref="J25:J26" si="22">ROUND(F25*I25,0)</f>
        <v>0</v>
      </c>
      <c r="K25" s="1">
        <f t="shared" ref="K25:K26" si="23">ROUND(F25+H25+J25,0)</f>
        <v>0</v>
      </c>
      <c r="L25" s="1">
        <f t="shared" ref="L25:L26" si="24">ROUND(F25*D25,0)</f>
        <v>0</v>
      </c>
      <c r="M25" s="1">
        <f t="shared" ref="M25:M26" si="25">ROUND(L25*G25,0)</f>
        <v>0</v>
      </c>
      <c r="N25" s="1">
        <f t="shared" ref="N25:N26" si="26">ROUND(L25*I25,0)</f>
        <v>0</v>
      </c>
      <c r="O25" s="2">
        <f t="shared" ref="O25:O26" si="27">ROUND(L25+N25+M25,0)</f>
        <v>0</v>
      </c>
    </row>
    <row r="26" spans="1:15" s="22" customFormat="1" ht="270.75" x14ac:dyDescent="0.2">
      <c r="A26" s="30">
        <v>7</v>
      </c>
      <c r="B26" s="33" t="s">
        <v>51</v>
      </c>
      <c r="C26" s="29"/>
      <c r="D26" s="34">
        <v>1400</v>
      </c>
      <c r="E26" s="34" t="s">
        <v>44</v>
      </c>
      <c r="F26" s="37"/>
      <c r="G26" s="25">
        <v>0</v>
      </c>
      <c r="H26" s="1">
        <f t="shared" si="21"/>
        <v>0</v>
      </c>
      <c r="I26" s="25">
        <v>0</v>
      </c>
      <c r="J26" s="1">
        <f t="shared" si="22"/>
        <v>0</v>
      </c>
      <c r="K26" s="1">
        <f t="shared" si="23"/>
        <v>0</v>
      </c>
      <c r="L26" s="1">
        <f t="shared" si="24"/>
        <v>0</v>
      </c>
      <c r="M26" s="1">
        <f t="shared" si="25"/>
        <v>0</v>
      </c>
      <c r="N26" s="1">
        <f t="shared" si="26"/>
        <v>0</v>
      </c>
      <c r="O26" s="2">
        <f t="shared" si="27"/>
        <v>0</v>
      </c>
    </row>
    <row r="27" spans="1:15" s="22" customFormat="1" ht="299.25" x14ac:dyDescent="0.2">
      <c r="A27" s="30">
        <v>8</v>
      </c>
      <c r="B27" s="33" t="s">
        <v>52</v>
      </c>
      <c r="C27" s="29"/>
      <c r="D27" s="34">
        <v>1400</v>
      </c>
      <c r="E27" s="34" t="s">
        <v>44</v>
      </c>
      <c r="F27" s="37"/>
      <c r="G27" s="25">
        <v>0</v>
      </c>
      <c r="H27" s="1">
        <f t="shared" ref="H27" si="28">+ROUND(F27*G27,0)</f>
        <v>0</v>
      </c>
      <c r="I27" s="25">
        <v>0</v>
      </c>
      <c r="J27" s="1">
        <f t="shared" ref="J27" si="29">ROUND(F27*I27,0)</f>
        <v>0</v>
      </c>
      <c r="K27" s="1">
        <f t="shared" ref="K27" si="30">ROUND(F27+H27+J27,0)</f>
        <v>0</v>
      </c>
      <c r="L27" s="1">
        <f t="shared" ref="L27" si="31">ROUND(F27*D27,0)</f>
        <v>0</v>
      </c>
      <c r="M27" s="1">
        <f t="shared" ref="M27" si="32">ROUND(L27*G27,0)</f>
        <v>0</v>
      </c>
      <c r="N27" s="1">
        <f t="shared" ref="N27" si="33">ROUND(L27*I27,0)</f>
        <v>0</v>
      </c>
      <c r="O27" s="2">
        <f t="shared" ref="O27" si="34">ROUND(L27+N27+M27,0)</f>
        <v>0</v>
      </c>
    </row>
    <row r="28" spans="1:15" s="22" customFormat="1" ht="299.25" x14ac:dyDescent="0.2">
      <c r="A28" s="30">
        <v>9</v>
      </c>
      <c r="B28" s="33" t="s">
        <v>53</v>
      </c>
      <c r="C28" s="29"/>
      <c r="D28" s="34">
        <v>1400</v>
      </c>
      <c r="E28" s="34" t="s">
        <v>44</v>
      </c>
      <c r="F28" s="37"/>
      <c r="G28" s="25">
        <v>0</v>
      </c>
      <c r="H28" s="1">
        <f t="shared" ref="H28" si="35">+ROUND(F28*G28,0)</f>
        <v>0</v>
      </c>
      <c r="I28" s="25">
        <v>0</v>
      </c>
      <c r="J28" s="1">
        <f t="shared" ref="J28" si="36">ROUND(F28*I28,0)</f>
        <v>0</v>
      </c>
      <c r="K28" s="1">
        <f t="shared" ref="K28" si="37">ROUND(F28+H28+J28,0)</f>
        <v>0</v>
      </c>
      <c r="L28" s="1">
        <f t="shared" ref="L28" si="38">ROUND(F28*D28,0)</f>
        <v>0</v>
      </c>
      <c r="M28" s="1">
        <f t="shared" ref="M28" si="39">ROUND(L28*G28,0)</f>
        <v>0</v>
      </c>
      <c r="N28" s="1">
        <f t="shared" ref="N28" si="40">ROUND(L28*I28,0)</f>
        <v>0</v>
      </c>
      <c r="O28" s="2">
        <f t="shared" ref="O28" si="41">ROUND(L28+N28+M28,0)</f>
        <v>0</v>
      </c>
    </row>
    <row r="29" spans="1:15" s="22" customFormat="1" ht="42" customHeight="1" thickBot="1" x14ac:dyDescent="0.25">
      <c r="A29" s="31"/>
      <c r="B29" s="32"/>
      <c r="C29" s="32"/>
      <c r="D29" s="32"/>
      <c r="E29" s="32"/>
      <c r="F29" s="32"/>
      <c r="G29" s="32"/>
      <c r="H29" s="32"/>
      <c r="I29" s="32"/>
      <c r="J29" s="32"/>
      <c r="K29" s="32"/>
      <c r="L29" s="32"/>
      <c r="M29" s="51" t="s">
        <v>35</v>
      </c>
      <c r="N29" s="51"/>
      <c r="O29" s="28">
        <f>SUMIF(G:G,0%,L:L)</f>
        <v>0</v>
      </c>
    </row>
    <row r="30" spans="1:15" s="22" customFormat="1" ht="39" customHeight="1" thickBot="1" x14ac:dyDescent="0.25">
      <c r="A30" s="40" t="s">
        <v>24</v>
      </c>
      <c r="B30" s="41"/>
      <c r="C30" s="41"/>
      <c r="D30" s="41"/>
      <c r="E30" s="41"/>
      <c r="F30" s="41"/>
      <c r="G30" s="41"/>
      <c r="H30" s="41"/>
      <c r="I30" s="41"/>
      <c r="J30" s="41"/>
      <c r="K30" s="41"/>
      <c r="L30" s="41"/>
      <c r="M30" s="52" t="s">
        <v>10</v>
      </c>
      <c r="N30" s="52"/>
      <c r="O30" s="4">
        <f>SUMIF(G:G,5%,L:L)</f>
        <v>0</v>
      </c>
    </row>
    <row r="31" spans="1:15" s="22" customFormat="1" ht="30" customHeight="1" x14ac:dyDescent="0.2">
      <c r="A31" s="67" t="s">
        <v>42</v>
      </c>
      <c r="B31" s="68"/>
      <c r="C31" s="68"/>
      <c r="D31" s="68"/>
      <c r="E31" s="68"/>
      <c r="F31" s="68"/>
      <c r="G31" s="68"/>
      <c r="H31" s="68"/>
      <c r="I31" s="68"/>
      <c r="J31" s="68"/>
      <c r="K31" s="68"/>
      <c r="L31" s="69"/>
      <c r="M31" s="52" t="s">
        <v>11</v>
      </c>
      <c r="N31" s="52"/>
      <c r="O31" s="4">
        <f>SUMIF(G:G,19%,L:L)</f>
        <v>0</v>
      </c>
    </row>
    <row r="32" spans="1:15" s="22" customFormat="1" ht="30" customHeight="1" x14ac:dyDescent="0.2">
      <c r="A32" s="70"/>
      <c r="B32" s="70"/>
      <c r="C32" s="70"/>
      <c r="D32" s="70"/>
      <c r="E32" s="70"/>
      <c r="F32" s="70"/>
      <c r="G32" s="70"/>
      <c r="H32" s="70"/>
      <c r="I32" s="70"/>
      <c r="J32" s="70"/>
      <c r="K32" s="70"/>
      <c r="L32" s="70"/>
      <c r="M32" s="71" t="s">
        <v>7</v>
      </c>
      <c r="N32" s="72"/>
      <c r="O32" s="5">
        <f>SUM(O29:O31)</f>
        <v>0</v>
      </c>
    </row>
    <row r="33" spans="1:16" s="22" customFormat="1" ht="30" customHeight="1" x14ac:dyDescent="0.2">
      <c r="A33" s="70"/>
      <c r="B33" s="70"/>
      <c r="C33" s="70"/>
      <c r="D33" s="70"/>
      <c r="E33" s="70"/>
      <c r="F33" s="70"/>
      <c r="G33" s="70"/>
      <c r="H33" s="70"/>
      <c r="I33" s="70"/>
      <c r="J33" s="70"/>
      <c r="K33" s="70"/>
      <c r="L33" s="70"/>
      <c r="M33" s="73" t="s">
        <v>12</v>
      </c>
      <c r="N33" s="74"/>
      <c r="O33" s="4">
        <f>SUMIF(G:G,5%,M:M)</f>
        <v>0</v>
      </c>
    </row>
    <row r="34" spans="1:16" s="22" customFormat="1" ht="30" customHeight="1" x14ac:dyDescent="0.2">
      <c r="A34" s="70"/>
      <c r="B34" s="70"/>
      <c r="C34" s="70"/>
      <c r="D34" s="70"/>
      <c r="E34" s="70"/>
      <c r="F34" s="70"/>
      <c r="G34" s="70"/>
      <c r="H34" s="70"/>
      <c r="I34" s="70"/>
      <c r="J34" s="70"/>
      <c r="K34" s="70"/>
      <c r="L34" s="70"/>
      <c r="M34" s="73" t="s">
        <v>13</v>
      </c>
      <c r="N34" s="74"/>
      <c r="O34" s="4">
        <f>SUMIF(G:G,19%,M:M)</f>
        <v>0</v>
      </c>
    </row>
    <row r="35" spans="1:16" s="22" customFormat="1" ht="30" customHeight="1" x14ac:dyDescent="0.2">
      <c r="A35" s="70"/>
      <c r="B35" s="70"/>
      <c r="C35" s="70"/>
      <c r="D35" s="70"/>
      <c r="E35" s="70"/>
      <c r="F35" s="70"/>
      <c r="G35" s="70"/>
      <c r="H35" s="70"/>
      <c r="I35" s="70"/>
      <c r="J35" s="70"/>
      <c r="K35" s="70"/>
      <c r="L35" s="70"/>
      <c r="M35" s="71" t="s">
        <v>14</v>
      </c>
      <c r="N35" s="72"/>
      <c r="O35" s="5">
        <f>SUM(O33:O34)</f>
        <v>0</v>
      </c>
    </row>
    <row r="36" spans="1:16" s="22" customFormat="1" ht="30" customHeight="1" x14ac:dyDescent="0.2">
      <c r="A36" s="70"/>
      <c r="B36" s="70"/>
      <c r="C36" s="70"/>
      <c r="D36" s="70"/>
      <c r="E36" s="70"/>
      <c r="F36" s="70"/>
      <c r="G36" s="70"/>
      <c r="H36" s="70"/>
      <c r="I36" s="70"/>
      <c r="J36" s="70"/>
      <c r="K36" s="70"/>
      <c r="L36" s="70"/>
      <c r="M36" s="65" t="s">
        <v>33</v>
      </c>
      <c r="N36" s="66"/>
      <c r="O36" s="4">
        <f>SUMIF(I:I,8%,N:N)</f>
        <v>0</v>
      </c>
      <c r="P36" s="36"/>
    </row>
    <row r="37" spans="1:16" s="22" customFormat="1" ht="37.5" customHeight="1" x14ac:dyDescent="0.2">
      <c r="A37" s="70"/>
      <c r="B37" s="70"/>
      <c r="C37" s="70"/>
      <c r="D37" s="70"/>
      <c r="E37" s="70"/>
      <c r="F37" s="70"/>
      <c r="G37" s="70"/>
      <c r="H37" s="70"/>
      <c r="I37" s="70"/>
      <c r="J37" s="70"/>
      <c r="K37" s="70"/>
      <c r="L37" s="70"/>
      <c r="M37" s="63" t="s">
        <v>32</v>
      </c>
      <c r="N37" s="64"/>
      <c r="O37" s="5">
        <f>SUM(O36)</f>
        <v>0</v>
      </c>
      <c r="P37" s="36"/>
    </row>
    <row r="38" spans="1:16" s="22" customFormat="1" ht="44.25" customHeight="1" x14ac:dyDescent="0.2">
      <c r="A38" s="70"/>
      <c r="B38" s="70"/>
      <c r="C38" s="70"/>
      <c r="D38" s="70"/>
      <c r="E38" s="70"/>
      <c r="F38" s="70"/>
      <c r="G38" s="70"/>
      <c r="H38" s="70"/>
      <c r="I38" s="70"/>
      <c r="J38" s="70"/>
      <c r="K38" s="70"/>
      <c r="L38" s="70"/>
      <c r="M38" s="63" t="s">
        <v>15</v>
      </c>
      <c r="N38" s="64"/>
      <c r="O38" s="5">
        <f>+O32+O35+O37</f>
        <v>0</v>
      </c>
    </row>
    <row r="41" spans="1:16" x14ac:dyDescent="0.25">
      <c r="B41" s="27"/>
      <c r="C41" s="27"/>
    </row>
    <row r="42" spans="1:16" x14ac:dyDescent="0.25">
      <c r="B42" s="61"/>
      <c r="C42" s="61"/>
      <c r="D42" s="61"/>
    </row>
    <row r="43" spans="1:16" x14ac:dyDescent="0.25">
      <c r="B43" s="62"/>
      <c r="C43" s="62"/>
      <c r="D43" s="62"/>
    </row>
    <row r="44" spans="1:16" ht="15" customHeight="1" x14ac:dyDescent="0.25">
      <c r="A44" s="35"/>
      <c r="B44" s="60" t="s">
        <v>20</v>
      </c>
      <c r="C44" s="60"/>
      <c r="D44" s="60"/>
    </row>
    <row r="46" spans="1:16" x14ac:dyDescent="0.25">
      <c r="A46" s="23" t="s">
        <v>43</v>
      </c>
    </row>
  </sheetData>
  <sheetProtection algorithmName="SHA-512" hashValue="Y8OTTiH76ukNWpnjOOQYxSfHwpsE//bL3FIu28o5MjdGTk2jShR/aMbgRTszUo5JJ8FH3zYO7wZOOvx48haBZQ==" saltValue="iu+97rEOYsnVahmajw+nSg==" spinCount="100000" sheet="1" selectLockedCells="1"/>
  <mergeCells count="29">
    <mergeCell ref="N2:O2"/>
    <mergeCell ref="N3:O3"/>
    <mergeCell ref="B44:D44"/>
    <mergeCell ref="B42:D43"/>
    <mergeCell ref="M38:N38"/>
    <mergeCell ref="M36:N36"/>
    <mergeCell ref="M37:N37"/>
    <mergeCell ref="A31:L38"/>
    <mergeCell ref="M31:N31"/>
    <mergeCell ref="M32:N32"/>
    <mergeCell ref="M33:N33"/>
    <mergeCell ref="M34:N34"/>
    <mergeCell ref="M35:N35"/>
    <mergeCell ref="N4:O4"/>
    <mergeCell ref="N5:O5"/>
    <mergeCell ref="A2:A5"/>
    <mergeCell ref="A30:L30"/>
    <mergeCell ref="A10:B10"/>
    <mergeCell ref="D14:G14"/>
    <mergeCell ref="D16:G16"/>
    <mergeCell ref="F10:G10"/>
    <mergeCell ref="L10:N10"/>
    <mergeCell ref="M29:N29"/>
    <mergeCell ref="M30:N30"/>
    <mergeCell ref="D12:G12"/>
    <mergeCell ref="A12:B16"/>
    <mergeCell ref="B2:M2"/>
    <mergeCell ref="B3:M3"/>
    <mergeCell ref="B4:M5"/>
  </mergeCells>
  <dataValidations count="1">
    <dataValidation type="decimal" allowBlank="1" showInputMessage="1" showErrorMessage="1" sqref="F20:F28" xr:uid="{00000000-0002-0000-0000-000000000000}">
      <formula1>0</formula1>
      <formula2>100000000</formula2>
    </dataValidation>
  </dataValidations>
  <pageMargins left="0.7" right="0.7" top="0.75" bottom="0.75" header="0.3" footer="0.3"/>
  <pageSetup paperSize="5" scale="30" orientation="landscape" r:id="rId1"/>
  <rowBreaks count="1" manualBreakCount="1">
    <brk id="24" max="14" man="1"/>
  </rowBreaks>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G20:G28</xm:sqref>
        </x14:dataValidation>
        <x14:dataValidation type="list" allowBlank="1" showInputMessage="1" showErrorMessage="1" xr:uid="{D84977D5-C6E8-43EF-8C87-C36B7DA8E1A5}">
          <x14:formula1>
            <xm:f>Hoja2!$F$7:$F$8</xm:f>
          </x14:formula1>
          <xm:sqref>I20:I28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39f7a895-868e-4739-ab10-589c64175fbd"/>
    <ds:schemaRef ds:uri="http://schemas.microsoft.com/office/2006/documentManagement/types"/>
    <ds:schemaRef ds:uri="632c1e4e-69c6-4d1f-81a1-009441d464e5"/>
    <ds:schemaRef ds:uri="http://purl.org/dc/terms/"/>
    <ds:schemaRef ds:uri="http://schemas.microsoft.com/office/2006/metadata/properties"/>
    <ds:schemaRef ds:uri="http://purl.org/dc/dcmitype/"/>
    <ds:schemaRef ds:uri="http://www.w3.org/XML/1998/namespace"/>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2023-08-14T15:25:49Z</cp:lastPrinted>
  <dcterms:created xsi:type="dcterms:W3CDTF">2017-04-28T13:22:52Z</dcterms:created>
  <dcterms:modified xsi:type="dcterms:W3CDTF">2023-08-14T16:06:16Z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