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Mis documentos\COMPRAS\CONTRATACION DIRECTA\F-CD-240 SERVICIO ALIM. TH\PUBLICACION\"/>
    </mc:Choice>
  </mc:AlternateContent>
  <workbookProtection workbookAlgorithmName="SHA-512" workbookHashValue="vUrvjU6+NwQC50dsgP3dHZEUYlsM3pr23nQe8Sspk+NGAsSB2OAemFnsRKGI5P7Tw8RjBYYEa8pxO9Dorbzckw==" workbookSaltValue="Zp1jXzkBWv9jmYWODzuj7g==" workbookSpinCount="100000" lockStructure="1"/>
  <bookViews>
    <workbookView xWindow="0" yWindow="0" windowWidth="9885" windowHeight="8145"/>
  </bookViews>
  <sheets>
    <sheet name="Hoja1" sheetId="1" r:id="rId1"/>
    <sheet name="Hoja2" sheetId="2" state="hidden" r:id="rId2"/>
  </sheets>
  <externalReferences>
    <externalReference r:id="rId3"/>
  </externalReference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L21" i="1" l="1"/>
  <c r="M21" i="1" s="1"/>
  <c r="J21" i="1"/>
  <c r="H21" i="1"/>
  <c r="K21" i="1" l="1"/>
  <c r="N21" i="1"/>
  <c r="L20" i="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<sst xmlns="http://schemas.openxmlformats.org/spreadsheetml/2006/main" count="49" uniqueCount="47">
  <si>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</si>
  <si>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</si>
  <si>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</si>
  <si>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</si>
  <si>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</si>
  <si>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</si>
  <si>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</si>
  <si>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</si>
  <si>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</si>
  <si>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</si>
  <si>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</si>
  <si>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</si>
  <si>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</si>
  <si>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</si>
  <si>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</si>
  <si>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</si>
  <si>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</si>
  <si>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</si>
  <si>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</si>
  <si>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</si>
  <si>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</si>
  <si>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</si>
  <si>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</si>
  <si>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</si>
  <si>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</si>
  <si>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</si>
  <si>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</si>
  <si>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</si>
  <si>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</si>
  <si>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</si>
  <si>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</si>
  <si>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</si>
  <si>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</si>
  <si>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</si>
  <si>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</si>
  <si>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</si>
  <si>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</si>
  <si>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</si>
  <si>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</si>
  <si>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</si>
  <si>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</si>
  <si>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</si>
  <si>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</si>
  <si>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</si>
  <si>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refrigerio para Actividades de Bienestar Social Laboral en Sede Fusagasugá.                                                                                                                                                                                                                      Se debe garantizar que, dentro de cada refrigerio se incluya:                                                                                                                                                                                                                                                                       Una (1) bebida 350 ml.                                                                                                                                                                                                                                                                                                                                                                      - Un pasaboca de sal 300 gr.                                                                                                                                                                                                                                                                                                                                            - Una chocolatina12 gr.                                                                                                                                                                                                                                                                                                                                                 - Una fruta (180gr a 250 gr)                                                                                                                                                                                                                                                                                                                                                    Se incluye un mínimo de dos meseros por actividad. Se establece un monto agotable por lo que se ejecuta hasta agotar el presupuesto asignado.                                                                                           Nota: El menú podrá estar sujeto a cambio por el supervisor por una de igual o de menor calidad</t>
  </si>
  <si>
    <t>Servicio de Almuerzo especial para Actividades de Bienestar Social Laboral en Sede Fusagasugá. Se debe garantizar que, dentro de las raciones de almuerzo se incluya:                                         - Sopa mediana                                                                                                                                                                                                                                                                                                                                                               - Porción de proteína de 180 grs (carne, res, cerdo)                                                                                                                                                                                                                                                                                                                                                            - Porción de arroz                                                                                                                                                                                                                                                                                                                                                            - Porción de ensalada                                                                                                                                                                                                                                                                                                                                                             - Un acompañamiento (postre)                                                                                                                                                                                                                                                                                                                                 - Bebida 12 onzas (limonada o jugo natural).                                                                                                                                                                                                                                                                                                     Lo anterior con menaje básico, servicio en loza de porcelana, cubiertería, servilletas y salero. Se incluye un mínimo de dos meseros por actividad. Se establece un monto agotable por lo que se ejecuta hasta agotar el presupuesto asignado.                                                                                                                                                                                                                                                                          Nota: El menú podrá estar sujeto a cambio por el supervisor por una de igual o de menor calidad</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</si>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</sst>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0" xfId="0" applyFont="1" applyBorder="1" applyAlignment="1">
      <alignment wrapText="1"/>
    </xf>
    <xf numFmtId="0" fontId="1" fillId="0" borderId="0"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Sr140%20JUSTIFICACI&#211;N%20PRECIOS%20BAJOS%20TRACTO%20SUCES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BAJOS TRACTO SUCESIVO"/>
      <sheetName val="Hoja1"/>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7"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9" t="s">
        <v>39</v>
      </c>
    </row>
    <row r="8" spans="1:15" x14ac:dyDescent="0.25">
      <c r="A8" s="9"/>
    </row>
    <row r="9" spans="1:15" x14ac:dyDescent="0.25">
      <c r="A9" s="10" t="s">
        <v>29</v>
      </c>
    </row>
    <row r="10" spans="1:15" ht="25.5" customHeight="1" x14ac:dyDescent="0.25">
      <c r="A10" s="46" t="s">
        <v>28</v>
      </c>
      <c r="B10" s="46"/>
      <c r="C10" s="11"/>
      <c r="E10" s="12" t="s">
        <v>21</v>
      </c>
      <c r="F10" s="51"/>
      <c r="G10" s="52"/>
      <c r="K10" s="13" t="s">
        <v>16</v>
      </c>
      <c r="L10" s="53"/>
      <c r="M10" s="54"/>
      <c r="N10" s="55"/>
    </row>
    <row r="11" spans="1:15" ht="15.75" thickBot="1" x14ac:dyDescent="0.3">
      <c r="A11" s="11"/>
      <c r="B11" s="26"/>
      <c r="C11" s="11"/>
      <c r="E11" s="14"/>
      <c r="F11" s="14"/>
      <c r="G11" s="14"/>
      <c r="K11" s="15"/>
      <c r="L11" s="16"/>
      <c r="M11" s="16"/>
      <c r="N11" s="16"/>
    </row>
    <row r="12" spans="1:15" ht="30.75" customHeight="1" thickBot="1" x14ac:dyDescent="0.3">
      <c r="A12" s="66" t="s">
        <v>26</v>
      </c>
      <c r="B12" s="67"/>
      <c r="C12" s="17"/>
      <c r="D12" s="48" t="s">
        <v>17</v>
      </c>
      <c r="E12" s="49"/>
      <c r="F12" s="49"/>
      <c r="G12" s="50"/>
      <c r="H12" s="5"/>
      <c r="I12" s="27"/>
      <c r="J12" s="27"/>
      <c r="K12" s="15"/>
    </row>
    <row r="13" spans="1:15" ht="15.75" thickBot="1" x14ac:dyDescent="0.3">
      <c r="A13" s="68"/>
      <c r="B13" s="69"/>
      <c r="C13" s="17"/>
      <c r="D13" s="16"/>
      <c r="E13" s="14"/>
      <c r="F13" s="14"/>
      <c r="G13" s="14"/>
      <c r="K13" s="15"/>
    </row>
    <row r="14" spans="1:15" ht="30" customHeight="1" thickBot="1" x14ac:dyDescent="0.3">
      <c r="A14" s="68"/>
      <c r="B14" s="69"/>
      <c r="C14" s="17"/>
      <c r="D14" s="48" t="s">
        <v>18</v>
      </c>
      <c r="E14" s="49"/>
      <c r="F14" s="49"/>
      <c r="G14" s="50"/>
      <c r="H14" s="5"/>
      <c r="I14" s="27"/>
      <c r="J14" s="27"/>
      <c r="K14" s="15"/>
    </row>
    <row r="15" spans="1:15" ht="18.75" customHeight="1" thickBot="1" x14ac:dyDescent="0.3">
      <c r="A15" s="68"/>
      <c r="B15" s="69"/>
      <c r="C15" s="17"/>
      <c r="E15" s="14"/>
      <c r="F15" s="14"/>
      <c r="G15" s="14"/>
      <c r="K15" s="15"/>
    </row>
    <row r="16" spans="1:15" ht="24" customHeight="1" thickBot="1" x14ac:dyDescent="0.3">
      <c r="A16" s="70"/>
      <c r="B16" s="71"/>
      <c r="C16" s="17"/>
      <c r="D16" s="48" t="s">
        <v>22</v>
      </c>
      <c r="E16" s="49"/>
      <c r="F16" s="49"/>
      <c r="G16" s="50"/>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0" customFormat="1" ht="145.5" customHeight="1" x14ac:dyDescent="0.25">
      <c r="A20" s="31">
        <v>1</v>
      </c>
      <c r="B20" s="38" t="s">
        <v>44</v>
      </c>
      <c r="C20" s="32"/>
      <c r="D20" s="39">
        <v>1</v>
      </c>
      <c r="E20" s="33" t="s">
        <v>46</v>
      </c>
      <c r="F20" s="34"/>
      <c r="G20" s="35">
        <v>0</v>
      </c>
      <c r="H20" s="36">
        <f t="shared" ref="H20:H21" si="0">+ROUND(F20*G20,0)</f>
        <v>0</v>
      </c>
      <c r="I20" s="35">
        <v>0</v>
      </c>
      <c r="J20" s="36">
        <f t="shared" ref="J20:J21" si="1">ROUND(F20*I20,0)</f>
        <v>0</v>
      </c>
      <c r="K20" s="36">
        <f t="shared" ref="K20:K21" si="2">ROUND(F20+H20+J20,0)</f>
        <v>0</v>
      </c>
      <c r="L20" s="36">
        <f>ROUND(F20*D20,0)</f>
        <v>0</v>
      </c>
      <c r="M20" s="28">
        <f>ROUND(L20*G20,0)</f>
        <v>0</v>
      </c>
      <c r="N20" s="28">
        <f t="shared" ref="N20:N21" si="3">ROUND(L20*I20,0)</f>
        <v>0</v>
      </c>
      <c r="O20" s="29">
        <f t="shared" ref="O20:O21" si="4">ROUND(L20+N20+M20,0)</f>
        <v>0</v>
      </c>
    </row>
    <row r="21" spans="1:15" s="30" customFormat="1" ht="186.75" customHeight="1" x14ac:dyDescent="0.25">
      <c r="A21" s="31">
        <v>2</v>
      </c>
      <c r="B21" s="78" t="s">
        <v>45</v>
      </c>
      <c r="C21" s="32"/>
      <c r="D21" s="79">
        <v>1</v>
      </c>
      <c r="E21" s="33" t="s">
        <v>46</v>
      </c>
      <c r="F21" s="34"/>
      <c r="G21" s="35">
        <v>0</v>
      </c>
      <c r="H21" s="36">
        <f t="shared" si="0"/>
        <v>0</v>
      </c>
      <c r="I21" s="35">
        <v>0</v>
      </c>
      <c r="J21" s="36">
        <f t="shared" si="1"/>
        <v>0</v>
      </c>
      <c r="K21" s="36">
        <f t="shared" si="2"/>
        <v>0</v>
      </c>
      <c r="L21" s="36">
        <f>ROUND(F21*D21,0)</f>
        <v>0</v>
      </c>
      <c r="M21" s="28">
        <f>ROUND(L21*G21,0)</f>
        <v>0</v>
      </c>
      <c r="N21" s="28">
        <f t="shared" si="3"/>
        <v>0</v>
      </c>
      <c r="O21" s="29">
        <f t="shared" si="4"/>
        <v>0</v>
      </c>
    </row>
    <row r="22" spans="1:15" s="21" customFormat="1" ht="42" customHeight="1" x14ac:dyDescent="0.2">
      <c r="A22" s="37"/>
      <c r="B22" s="58"/>
      <c r="C22" s="58"/>
      <c r="D22" s="58"/>
      <c r="E22" s="58"/>
      <c r="F22" s="58"/>
      <c r="G22" s="58"/>
      <c r="H22" s="58"/>
      <c r="I22" s="58"/>
      <c r="J22" s="58"/>
      <c r="K22" s="58"/>
      <c r="L22" s="58"/>
      <c r="M22" s="59" t="s">
        <v>35</v>
      </c>
      <c r="N22" s="59"/>
      <c r="O22" s="24">
        <f>SUMIF(G:G,0%,L:L)</f>
        <v>0</v>
      </c>
    </row>
    <row r="23" spans="1:15" s="21" customFormat="1" ht="39" customHeight="1" thickBot="1" x14ac:dyDescent="0.25">
      <c r="A23" s="44" t="s">
        <v>24</v>
      </c>
      <c r="B23" s="45"/>
      <c r="C23" s="45"/>
      <c r="D23" s="45"/>
      <c r="E23" s="45"/>
      <c r="F23" s="45"/>
      <c r="G23" s="45"/>
      <c r="H23" s="45"/>
      <c r="I23" s="45"/>
      <c r="J23" s="45"/>
      <c r="K23" s="45"/>
      <c r="L23" s="45"/>
      <c r="M23" s="60" t="s">
        <v>10</v>
      </c>
      <c r="N23" s="60"/>
      <c r="O23" s="2">
        <f>SUMIF(G:G,5%,L:L)</f>
        <v>0</v>
      </c>
    </row>
    <row r="24" spans="1:15" s="21" customFormat="1" ht="30" customHeight="1" x14ac:dyDescent="0.2">
      <c r="A24" s="40" t="s">
        <v>42</v>
      </c>
      <c r="B24" s="41"/>
      <c r="C24" s="41"/>
      <c r="D24" s="41"/>
      <c r="E24" s="41"/>
      <c r="F24" s="41"/>
      <c r="G24" s="41"/>
      <c r="H24" s="41"/>
      <c r="I24" s="41"/>
      <c r="J24" s="41"/>
      <c r="K24" s="41"/>
      <c r="L24" s="42"/>
      <c r="M24" s="60" t="s">
        <v>11</v>
      </c>
      <c r="N24" s="60"/>
      <c r="O24" s="2">
        <f>SUMIF(G:G,19%,L:L)</f>
        <v>0</v>
      </c>
    </row>
    <row r="25" spans="1:15" s="21" customFormat="1" ht="30" customHeight="1" x14ac:dyDescent="0.2">
      <c r="A25" s="43"/>
      <c r="B25" s="43"/>
      <c r="C25" s="43"/>
      <c r="D25" s="43"/>
      <c r="E25" s="43"/>
      <c r="F25" s="43"/>
      <c r="G25" s="43"/>
      <c r="H25" s="43"/>
      <c r="I25" s="43"/>
      <c r="J25" s="43"/>
      <c r="K25" s="43"/>
      <c r="L25" s="43"/>
      <c r="M25" s="61" t="s">
        <v>7</v>
      </c>
      <c r="N25" s="62"/>
      <c r="O25" s="3">
        <f>SUM(O22:O24)</f>
        <v>0</v>
      </c>
    </row>
    <row r="26" spans="1:15" s="21" customFormat="1" ht="30" customHeight="1" x14ac:dyDescent="0.2">
      <c r="A26" s="43"/>
      <c r="B26" s="43"/>
      <c r="C26" s="43"/>
      <c r="D26" s="43"/>
      <c r="E26" s="43"/>
      <c r="F26" s="43"/>
      <c r="G26" s="43"/>
      <c r="H26" s="43"/>
      <c r="I26" s="43"/>
      <c r="J26" s="43"/>
      <c r="K26" s="43"/>
      <c r="L26" s="43"/>
      <c r="M26" s="63" t="s">
        <v>12</v>
      </c>
      <c r="N26" s="64"/>
      <c r="O26" s="4">
        <f>ROUND(O23*5%,0)</f>
        <v>0</v>
      </c>
    </row>
    <row r="27" spans="1:15" s="21" customFormat="1" ht="30" customHeight="1" x14ac:dyDescent="0.2">
      <c r="A27" s="43"/>
      <c r="B27" s="43"/>
      <c r="C27" s="43"/>
      <c r="D27" s="43"/>
      <c r="E27" s="43"/>
      <c r="F27" s="43"/>
      <c r="G27" s="43"/>
      <c r="H27" s="43"/>
      <c r="I27" s="43"/>
      <c r="J27" s="43"/>
      <c r="K27" s="43"/>
      <c r="L27" s="43"/>
      <c r="M27" s="63" t="s">
        <v>13</v>
      </c>
      <c r="N27" s="64"/>
      <c r="O27" s="2">
        <f>ROUND(O24*19%,0)</f>
        <v>0</v>
      </c>
    </row>
    <row r="28" spans="1:15" s="21" customFormat="1" ht="30" customHeight="1" x14ac:dyDescent="0.2">
      <c r="A28" s="43"/>
      <c r="B28" s="43"/>
      <c r="C28" s="43"/>
      <c r="D28" s="43"/>
      <c r="E28" s="43"/>
      <c r="F28" s="43"/>
      <c r="G28" s="43"/>
      <c r="H28" s="43"/>
      <c r="I28" s="43"/>
      <c r="J28" s="43"/>
      <c r="K28" s="43"/>
      <c r="L28" s="43"/>
      <c r="M28" s="61" t="s">
        <v>14</v>
      </c>
      <c r="N28" s="62"/>
      <c r="O28" s="3">
        <f>SUM(O26:O27)</f>
        <v>0</v>
      </c>
    </row>
    <row r="29" spans="1:15" s="21" customFormat="1" ht="30" customHeight="1" x14ac:dyDescent="0.2">
      <c r="A29" s="43"/>
      <c r="B29" s="43"/>
      <c r="C29" s="43"/>
      <c r="D29" s="43"/>
      <c r="E29" s="43"/>
      <c r="F29" s="43"/>
      <c r="G29" s="43"/>
      <c r="H29" s="43"/>
      <c r="I29" s="43"/>
      <c r="J29" s="43"/>
      <c r="K29" s="43"/>
      <c r="L29" s="43"/>
      <c r="M29" s="75" t="s">
        <v>33</v>
      </c>
      <c r="N29" s="76"/>
      <c r="O29" s="2">
        <f>SUMIF(I:I,8%,N:N)</f>
        <v>0</v>
      </c>
    </row>
    <row r="30" spans="1:15" s="21" customFormat="1" ht="37.5" customHeight="1" x14ac:dyDescent="0.2">
      <c r="A30" s="43"/>
      <c r="B30" s="43"/>
      <c r="C30" s="43"/>
      <c r="D30" s="43"/>
      <c r="E30" s="43"/>
      <c r="F30" s="43"/>
      <c r="G30" s="43"/>
      <c r="H30" s="43"/>
      <c r="I30" s="43"/>
      <c r="J30" s="43"/>
      <c r="K30" s="43"/>
      <c r="L30" s="43"/>
      <c r="M30" s="73" t="s">
        <v>32</v>
      </c>
      <c r="N30" s="74"/>
      <c r="O30" s="3">
        <f>SUM(O29)</f>
        <v>0</v>
      </c>
    </row>
    <row r="31" spans="1:15" s="21" customFormat="1" ht="48" customHeight="1" x14ac:dyDescent="0.2">
      <c r="A31" s="43"/>
      <c r="B31" s="43"/>
      <c r="C31" s="43"/>
      <c r="D31" s="43"/>
      <c r="E31" s="43"/>
      <c r="F31" s="43"/>
      <c r="G31" s="43"/>
      <c r="H31" s="43"/>
      <c r="I31" s="43"/>
      <c r="J31" s="43"/>
      <c r="K31" s="43"/>
      <c r="L31" s="43"/>
      <c r="M31" s="73" t="s">
        <v>15</v>
      </c>
      <c r="N31" s="74"/>
      <c r="O31" s="3">
        <f>+O25+O28+O30</f>
        <v>0</v>
      </c>
    </row>
    <row r="35" spans="1:3" x14ac:dyDescent="0.25">
      <c r="B35" s="56"/>
      <c r="C35" s="56"/>
    </row>
    <row r="36" spans="1:3" ht="15.75" thickBot="1" x14ac:dyDescent="0.3">
      <c r="B36" s="57"/>
      <c r="C36" s="57"/>
    </row>
    <row r="37" spans="1:3" x14ac:dyDescent="0.25">
      <c r="B37" s="47" t="s">
        <v>20</v>
      </c>
      <c r="C37" s="47"/>
    </row>
    <row r="39" spans="1:3" x14ac:dyDescent="0.25">
      <c r="A39" s="22" t="s">
        <v>43</v>
      </c>
    </row>
  </sheetData>
  <sheetProtection algorithmName="SHA-512" hashValue="FP9NY/kk3zQTx8O7gg+wDPQE7lxxjUrk8KR1f9nYwWdla3a07tCkKz2U52/kC4CMKJblin2zVwBwrHcKYfAY+A==" saltValue="l16XeU0XQwwUe7Exw04dOw=="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9f7a895-868e-4739-ab10-589c64175fbd"/>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2023-08-17T22:25:05Z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