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238 AIRE ACONDICIONADO\"/>
    </mc:Choice>
  </mc:AlternateContent>
  <bookViews>
    <workbookView xWindow="-120" yWindow="-120" windowWidth="15480" windowHeight="82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0" i="1" l="1"/>
  <c r="J20" i="1" l="1"/>
  <c r="N20" i="1"/>
  <c r="K20" i="1" l="1"/>
  <c r="M20" i="1"/>
  <c r="O20" i="1" s="1"/>
  <c r="O21" i="1" l="1"/>
  <c r="O22" i="1"/>
  <c r="O25" i="1" s="1"/>
  <c r="O28" i="1" l="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<sst xmlns="http://schemas.openxmlformats.org/spreadsheetml/2006/main" count="47" uniqueCount="46">
  <si>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</si>
  <si>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</si>
  <si>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</si>
  <si>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</si>
  <si>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</si>
  <si>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</si>
  <si>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</si>
  <si>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</si>
  <si>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</si>
  <si>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</si>
  <si>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</si>
  <si>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</si>
  <si>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</si>
  <si>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</si>
  <si>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</si>
  <si>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</si>
  <si>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</si>
  <si>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</si>
  <si>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</si>
  <si>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</si>
  <si>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</si>
  <si>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</si>
  <si>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</si>
  <si>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</si>
  <si>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</si>
  <si>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</si>
  <si>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</si>
  <si>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</si>
  <si>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</si>
  <si>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</si>
  <si>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</si>
  <si>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</si>
  <si>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</si>
  <si>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</si>
  <si>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</si>
  <si>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</si>
  <si>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</si>
  <si>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</si>
  <si>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</si>
  <si>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</si>
  <si>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</si>
  <si>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</si>
  <si>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</si>
  <si>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</si>
  <si>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</si>
  <si>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Aire acondicionado tipo minisplit de 18000 BTU 230v, garantía de 1 año en todos sus componentes; 5 años en el compresor, capacidad de refrigeración 18000 BTU, color blanco, con control remoto, material de plástico, nivel de ruido 42 dB potencia de 7270.12, sistema de enfriamiento con compresor. Tipo de filtro bacterias, carbón y tipo de refrigerante R410A. El equipo debe incluir todo costo en accesorios, acometida, instalación del tablero de control, puntos eléctricos, puntos de drenaje refrigeración y disposición de la unidad Max de 15 m hasta el condensador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</si>
</sst>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3" fillId="0" borderId="28" xfId="0" applyFont="1" applyBorder="1" applyAlignment="1">
      <alignment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0"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v>0</v>
      </c>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267" customHeight="1" x14ac:dyDescent="0.25">
      <c r="A20" s="31">
        <v>1</v>
      </c>
      <c r="B20" s="40" t="s">
        <v>45</v>
      </c>
      <c r="C20" s="32"/>
      <c r="D20" s="39">
        <v>5</v>
      </c>
      <c r="E20" s="38" t="s">
        <v>44</v>
      </c>
      <c r="F20" s="33">
        <v>0</v>
      </c>
      <c r="G20" s="34">
        <v>0</v>
      </c>
      <c r="H20" s="35">
        <f t="shared" ref="H20" si="0">+ROUND(F20*G20,0)</f>
        <v>0</v>
      </c>
      <c r="I20" s="34">
        <v>0</v>
      </c>
      <c r="J20" s="35">
        <f t="shared" ref="J20" si="1">ROUND(F20*I20,0)</f>
        <v>0</v>
      </c>
      <c r="K20" s="35">
        <f>ROUND(F20+H20+J20,0)</f>
        <v>0</v>
      </c>
      <c r="L20" s="35">
        <f>ROUND(F20*D20,0)</f>
        <v>0</v>
      </c>
      <c r="M20" s="35">
        <f t="shared" ref="M20" si="2">ROUND(L20*G20,0)</f>
        <v>0</v>
      </c>
      <c r="N20" s="35">
        <f t="shared" ref="N20" si="3">ROUND(L20*I20,0)</f>
        <v>0</v>
      </c>
      <c r="O20" s="36">
        <f t="shared" ref="O20" si="4">ROUND(L20+N20+M20,0)</f>
        <v>0</v>
      </c>
    </row>
    <row r="21" spans="1:15" s="21" customFormat="1" ht="42" customHeight="1" thickBot="1" x14ac:dyDescent="0.25">
      <c r="A21" s="16"/>
      <c r="B21" s="59"/>
      <c r="C21" s="59"/>
      <c r="D21" s="59"/>
      <c r="E21" s="59"/>
      <c r="F21" s="59"/>
      <c r="G21" s="59"/>
      <c r="H21" s="59"/>
      <c r="I21" s="59"/>
      <c r="J21" s="59"/>
      <c r="K21" s="59"/>
      <c r="L21" s="59"/>
      <c r="M21" s="60" t="s">
        <v>35</v>
      </c>
      <c r="N21" s="60"/>
      <c r="O21" s="26">
        <f>SUMIF(G:G,0%,L:L)</f>
        <v>0</v>
      </c>
    </row>
    <row r="22" spans="1:15" s="21" customFormat="1" ht="39" customHeight="1" thickBot="1" x14ac:dyDescent="0.25">
      <c r="A22" s="45" t="s">
        <v>24</v>
      </c>
      <c r="B22" s="46"/>
      <c r="C22" s="46"/>
      <c r="D22" s="46"/>
      <c r="E22" s="46"/>
      <c r="F22" s="46"/>
      <c r="G22" s="46"/>
      <c r="H22" s="46"/>
      <c r="I22" s="46"/>
      <c r="J22" s="46"/>
      <c r="K22" s="46"/>
      <c r="L22" s="46"/>
      <c r="M22" s="61" t="s">
        <v>10</v>
      </c>
      <c r="N22" s="61"/>
      <c r="O22" s="2">
        <f>SUMIF(G:G,5%,L:L)</f>
        <v>0</v>
      </c>
    </row>
    <row r="23" spans="1:15" s="21" customFormat="1" ht="30" customHeight="1" x14ac:dyDescent="0.2">
      <c r="A23" s="41" t="s">
        <v>43</v>
      </c>
      <c r="B23" s="42"/>
      <c r="C23" s="42"/>
      <c r="D23" s="42"/>
      <c r="E23" s="42"/>
      <c r="F23" s="42"/>
      <c r="G23" s="42"/>
      <c r="H23" s="42"/>
      <c r="I23" s="42"/>
      <c r="J23" s="42"/>
      <c r="K23" s="42"/>
      <c r="L23" s="43"/>
      <c r="M23" s="61" t="s">
        <v>11</v>
      </c>
      <c r="N23" s="61"/>
      <c r="O23" s="2">
        <f>SUMIF(G:G,19%,L:L)</f>
        <v>0</v>
      </c>
    </row>
    <row r="24" spans="1:15" s="21" customFormat="1" ht="30" customHeight="1" x14ac:dyDescent="0.2">
      <c r="A24" s="44"/>
      <c r="B24" s="44"/>
      <c r="C24" s="44"/>
      <c r="D24" s="44"/>
      <c r="E24" s="44"/>
      <c r="F24" s="44"/>
      <c r="G24" s="44"/>
      <c r="H24" s="44"/>
      <c r="I24" s="44"/>
      <c r="J24" s="44"/>
      <c r="K24" s="44"/>
      <c r="L24" s="44"/>
      <c r="M24" s="62" t="s">
        <v>7</v>
      </c>
      <c r="N24" s="63"/>
      <c r="O24" s="3">
        <f>SUM(O21:O23)</f>
        <v>0</v>
      </c>
    </row>
    <row r="25" spans="1:15" s="21" customFormat="1" ht="30" customHeight="1" x14ac:dyDescent="0.2">
      <c r="A25" s="44"/>
      <c r="B25" s="44"/>
      <c r="C25" s="44"/>
      <c r="D25" s="44"/>
      <c r="E25" s="44"/>
      <c r="F25" s="44"/>
      <c r="G25" s="44"/>
      <c r="H25" s="44"/>
      <c r="I25" s="44"/>
      <c r="J25" s="44"/>
      <c r="K25" s="44"/>
      <c r="L25" s="44"/>
      <c r="M25" s="64" t="s">
        <v>12</v>
      </c>
      <c r="N25" s="65"/>
      <c r="O25" s="4">
        <f>ROUND(O22*5%,0)</f>
        <v>0</v>
      </c>
    </row>
    <row r="26" spans="1:15" s="21" customFormat="1" ht="30" customHeight="1" x14ac:dyDescent="0.2">
      <c r="A26" s="44"/>
      <c r="B26" s="44"/>
      <c r="C26" s="44"/>
      <c r="D26" s="44"/>
      <c r="E26" s="44"/>
      <c r="F26" s="44"/>
      <c r="G26" s="44"/>
      <c r="H26" s="44"/>
      <c r="I26" s="44"/>
      <c r="J26" s="44"/>
      <c r="K26" s="44"/>
      <c r="L26" s="44"/>
      <c r="M26" s="64" t="s">
        <v>13</v>
      </c>
      <c r="N26" s="65"/>
      <c r="O26" s="2">
        <f>ROUND(O23*19%,0)</f>
        <v>0</v>
      </c>
    </row>
    <row r="27" spans="1:15" s="21" customFormat="1" ht="30" customHeight="1" x14ac:dyDescent="0.2">
      <c r="A27" s="44"/>
      <c r="B27" s="44"/>
      <c r="C27" s="44"/>
      <c r="D27" s="44"/>
      <c r="E27" s="44"/>
      <c r="F27" s="44"/>
      <c r="G27" s="44"/>
      <c r="H27" s="44"/>
      <c r="I27" s="44"/>
      <c r="J27" s="44"/>
      <c r="K27" s="44"/>
      <c r="L27" s="44"/>
      <c r="M27" s="62" t="s">
        <v>14</v>
      </c>
      <c r="N27" s="63"/>
      <c r="O27" s="3">
        <f>SUM(O25:O26)</f>
        <v>0</v>
      </c>
    </row>
    <row r="28" spans="1:15" s="21" customFormat="1" ht="30" customHeight="1" x14ac:dyDescent="0.2">
      <c r="A28" s="44"/>
      <c r="B28" s="44"/>
      <c r="C28" s="44"/>
      <c r="D28" s="44"/>
      <c r="E28" s="44"/>
      <c r="F28" s="44"/>
      <c r="G28" s="44"/>
      <c r="H28" s="44"/>
      <c r="I28" s="44"/>
      <c r="J28" s="44"/>
      <c r="K28" s="44"/>
      <c r="L28" s="44"/>
      <c r="M28" s="76" t="s">
        <v>33</v>
      </c>
      <c r="N28" s="77"/>
      <c r="O28" s="2">
        <f>SUMIF(I:I,8%,N:N)</f>
        <v>0</v>
      </c>
    </row>
    <row r="29" spans="1:15" s="21" customFormat="1" ht="50.25" customHeight="1" x14ac:dyDescent="0.2">
      <c r="A29" s="44"/>
      <c r="B29" s="44"/>
      <c r="C29" s="44"/>
      <c r="D29" s="44"/>
      <c r="E29" s="44"/>
      <c r="F29" s="44"/>
      <c r="G29" s="44"/>
      <c r="H29" s="44"/>
      <c r="I29" s="44"/>
      <c r="J29" s="44"/>
      <c r="K29" s="44"/>
      <c r="L29" s="44"/>
      <c r="M29" s="74" t="s">
        <v>32</v>
      </c>
      <c r="N29" s="75"/>
      <c r="O29" s="3">
        <f>SUM(O28)</f>
        <v>0</v>
      </c>
    </row>
    <row r="30" spans="1:15" s="21" customFormat="1" ht="173.25" customHeight="1" x14ac:dyDescent="0.2">
      <c r="A30" s="44"/>
      <c r="B30" s="44"/>
      <c r="C30" s="44"/>
      <c r="D30" s="44"/>
      <c r="E30" s="44"/>
      <c r="F30" s="44"/>
      <c r="G30" s="44"/>
      <c r="H30" s="44"/>
      <c r="I30" s="44"/>
      <c r="J30" s="44"/>
      <c r="K30" s="44"/>
      <c r="L30" s="44"/>
      <c r="M30" s="74" t="s">
        <v>15</v>
      </c>
      <c r="N30" s="75"/>
      <c r="O30" s="3">
        <f>+O24+O27+O29</f>
        <v>0</v>
      </c>
    </row>
    <row r="33" spans="1:3" x14ac:dyDescent="0.25">
      <c r="B33" s="25"/>
      <c r="C33" s="25"/>
    </row>
    <row r="34" spans="1:3" x14ac:dyDescent="0.25">
      <c r="B34" s="57"/>
      <c r="C34" s="57"/>
    </row>
    <row r="35" spans="1:3" ht="15.75" thickBot="1" x14ac:dyDescent="0.3">
      <c r="B35" s="58"/>
      <c r="C35" s="58"/>
    </row>
    <row r="36" spans="1:3" x14ac:dyDescent="0.25">
      <c r="B36" s="48" t="s">
        <v>20</v>
      </c>
      <c r="C36" s="48"/>
    </row>
    <row r="38" spans="1:3" x14ac:dyDescent="0.25">
      <c r="A38" s="22" t="s">
        <v>42</v>
      </c>
    </row>
  </sheetData>
  <sheetProtection algorithmName="SHA-512" hashValue="RRnLcw0BeX1w0HCBf/RjNTGuLlpLDPp7bj4ecS/NEZhu8UNcU844O0rV1CkyZtx0VfMp7ArzJYMb3gkbf8rJTA==" saltValue="EhzffLtS8uQIOEmX1Y1hZ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91f923a0-6986-49c1-880a-004b6d780c1e"/>
    <ds:schemaRef ds:uri="http://purl.org/dc/dcmitype/"/>
    <ds:schemaRef ds:uri="http://schemas.microsoft.com/office/infopath/2007/PartnerControls"/>
    <ds:schemaRef ds:uri="b41d3764-7ecb-4939-976c-9e68ac8de53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2023-08-16T22:30:54Z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