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ailunicundiedu-my.sharepoint.com/personal/fjsanchezr_ucundinamarca_edu_co/Documents/OFICINA DE COMPRAS/3. VIGENCIA 2023 5 JULIO/6. CONTRATACIÒN DIRECTA/F-CD-237 PUERTAS INTELIGENCIA/PUBLICAR/"/>
    </mc:Choice>
  </mc:AlternateContent>
  <xr:revisionPtr revIDLastSave="32" documentId="8_{1D1CC297-854D-4022-BFFC-A9CEB4A0B343}" xr6:coauthVersionLast="47" xr6:coauthVersionMax="47" xr10:uidLastSave="{DA91B1DB-BE7F-4178-AB87-DF7888DCC89B}"/>
  <bookViews>
    <workbookView xWindow="-120" yWindow="-120" windowWidth="20730" windowHeight="11160" xr2:uid="{00000000-000D-0000-FFFF-FFFF00000000}"/>
  </bookViews>
  <sheets>
    <sheet name="Hoja1" sheetId="1" r:id="rId1"/>
    <sheet name="Hoja2" sheetId="2" state="hidden" r:id="rId2"/>
  </sheets>
  <definedNames>
    <definedName name="_xlnm.Print_Area" localSheetId="0">Hoja1!$A$1:$O$39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1" i="1" l="1"/>
  <c r="J21" i="1"/>
  <c r="K21" i="1" s="1"/>
  <c r="H20" i="1"/>
  <c r="J20" i="1"/>
  <c r="L20" i="1"/>
  <c r="M20" i="1" s="1"/>
  <c r="O23" i="1"/>
  <c r="O26" i="1" s="1"/>
  <c r="M21" i="1" l="1"/>
  <c r="N21" i="1"/>
  <c r="N20" i="1"/>
  <c r="O20" i="1" s="1"/>
  <c r="K20" i="1"/>
  <c r="O29" i="1"/>
  <c r="O22" i="1"/>
  <c r="O21" i="1" l="1"/>
  <c r="O30" i="1"/>
  <c r="O24" i="1" l="1"/>
  <c r="O27" i="1" l="1"/>
  <c r="O28" i="1" s="1"/>
  <c r="O25" i="1"/>
  <c r="O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<sst xmlns="http://schemas.openxmlformats.org/spreadsheetml/2006/main" count="49" uniqueCount="47">
  <si>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</si>
  <si>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</si>
  <si>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</si>
  <si>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</si>
  <si>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</si>
  <si>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</si>
  <si>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</si>
  <si>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</si>
  <si>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</si>
  <si>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</si>
  <si>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</si>
  <si>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</si>
  <si>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</si>
  <si>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</si>
  <si>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</si>
  <si>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</si>
  <si>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</si>
  <si>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</si>
  <si>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</si>
  <si>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</si>
  <si>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</si>
  <si>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</si>
  <si>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</si>
  <si>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</si>
  <si>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</si>
  <si>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</si>
  <si>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</si>
  <si>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</si>
  <si>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</si>
  <si>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</si>
  <si>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</si>
  <si>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</si>
  <si>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</si>
  <si>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</si>
  <si>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</si>
  <si>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</si>
  <si>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</si>
  <si>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</si>
  <si>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</si>
  <si>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</si>
  <si>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</si>
  <si>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</si>
  <si>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</si>
  <si>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</si>
  <si>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UNIDAD</t>
  </si>
  <si>
    <t>Puerta metálica galvanizada de 45mm de espesor con diseño liso, resistente al fuego, abatible hacia ambos lados, calibre 20. Compuesto por paral de bisagras, calibre 16 con preparación para bisagrac de  de 4.5 “ x 4.5 “, paral de cantonera calibre 16 con refuerzo interno para cantonera de barra antipánico, cabezal calibre 16 para puertas de 1-3/4” (45mm) de espesor , con barra antipánico, manija exterior para acceso con 2 llaves. Color a elegir, incluye instalación en sitio.  Medias  Puertas Fusagasugá: 2.65MT ALTO X 1.00MT ANCHO (Cantidad 6 puertas)  Puertas Chía: 2.20MT ALTO X 1.00MT ANCHO (Cantidad 6) Puertas Girardot: 2.24MT ALTO X 1.00MT ANCHO (Cantidad 6) Puertas Facatativá: 2.60MT ALTO X 1.00MT ANCHO (Cantidad 6)  Puertas Soacha: 2.20 MT ALTO X 1.00MT ANCHO (Cantidad 6)</t>
  </si>
  <si>
    <t>Cerradura Digital Contraseña/Tarjeta, Cerradura con candado empotrado para control de acceso para viviendas y oficinas, con apertura por contraseña numérica usando el teclado de pantalla táctil de 12 teclas o mediante tarjeta de acceso, cerradura de empotrar Cerradura con asa reversible, teclado de pantalla táctil con  registro de hasta 4 contraseñas, registro de hasta 100 llaveros de proximidad alimentado por 4 pilas AA bajo consume energético: autonomía de 1 año Alerta de batería baja Alimentación de emergencia a través de batería de 9V.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</si>
</sst>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7" applyNumberFormat="0" applyFill="0" applyAlignment="0" applyProtection="0"/>
    <xf numFmtId="0" fontId="15" fillId="0" borderId="18" applyNumberFormat="0" applyFill="0" applyAlignment="0" applyProtection="0"/>
    <xf numFmtId="0" fontId="16" fillId="0" borderId="19"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0" applyNumberFormat="0" applyAlignment="0" applyProtection="0"/>
    <xf numFmtId="0" fontId="21" fillId="8" borderId="21" applyNumberFormat="0" applyAlignment="0" applyProtection="0"/>
    <xf numFmtId="0" fontId="22" fillId="8" borderId="20" applyNumberFormat="0" applyAlignment="0" applyProtection="0"/>
    <xf numFmtId="0" fontId="23" fillId="0" borderId="22" applyNumberFormat="0" applyFill="0" applyAlignment="0" applyProtection="0"/>
    <xf numFmtId="0" fontId="24" fillId="9" borderId="23" applyNumberFormat="0" applyAlignment="0" applyProtection="0"/>
    <xf numFmtId="0" fontId="25" fillId="0" borderId="0" applyNumberFormat="0" applyFill="0" applyBorder="0" applyAlignment="0" applyProtection="0"/>
    <xf numFmtId="0" fontId="5" fillId="10" borderId="24" applyNumberFormat="0" applyFont="0" applyAlignment="0" applyProtection="0"/>
    <xf numFmtId="0" fontId="26" fillId="0" borderId="0" applyNumberFormat="0" applyFill="0" applyBorder="0" applyAlignment="0" applyProtection="0"/>
    <xf numFmtId="0" fontId="27" fillId="0" borderId="25"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78">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0" fontId="9" fillId="2" borderId="0" xfId="0" applyFont="1" applyFill="1" applyBorder="1" applyAlignment="1" applyProtection="1">
      <alignment horizont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6"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5"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4" xfId="0" applyFont="1" applyFill="1" applyBorder="1" applyAlignment="1" applyProtection="1">
      <alignment horizontal="center"/>
      <protection locked="0"/>
    </xf>
    <xf numFmtId="0" fontId="3" fillId="2" borderId="14"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0" borderId="27" xfId="0" applyFont="1" applyFill="1" applyBorder="1" applyAlignment="1" applyProtection="1">
      <alignment horizontal="center" vertical="center"/>
      <protection hidden="1"/>
    </xf>
    <xf numFmtId="0" fontId="3" fillId="35" borderId="27" xfId="0" applyFont="1" applyFill="1" applyBorder="1" applyAlignment="1" applyProtection="1">
      <alignment horizontal="left" vertical="center" wrapText="1"/>
      <protection locked="0"/>
    </xf>
    <xf numFmtId="0" fontId="1" fillId="0" borderId="28" xfId="0" applyFont="1" applyBorder="1" applyAlignment="1">
      <alignment horizontal="center" vertical="center" wrapText="1"/>
    </xf>
    <xf numFmtId="9" fontId="3" fillId="35" borderId="27" xfId="1" applyFont="1" applyFill="1" applyBorder="1" applyAlignment="1" applyProtection="1">
      <alignment horizontal="center" vertical="center"/>
      <protection locked="0"/>
    </xf>
    <xf numFmtId="43" fontId="3" fillId="0" borderId="27" xfId="3" applyFont="1" applyFill="1" applyBorder="1" applyAlignment="1" applyProtection="1">
      <alignment horizontal="center" vertical="center"/>
      <protection hidden="1"/>
    </xf>
    <xf numFmtId="43" fontId="3" fillId="0" borderId="27" xfId="3" applyFont="1" applyFill="1" applyBorder="1" applyAlignment="1" applyProtection="1">
      <alignment vertical="center"/>
      <protection hidden="1"/>
    </xf>
    <xf numFmtId="0" fontId="1" fillId="0" borderId="1" xfId="0" applyFont="1" applyBorder="1" applyAlignment="1">
      <alignment horizontal="center" vertical="center" wrapText="1"/>
    </xf>
    <xf numFmtId="44" fontId="12" fillId="35" borderId="27" xfId="46" applyFont="1" applyFill="1" applyBorder="1" applyAlignment="1" applyProtection="1">
      <alignment horizontal="center" vertical="center"/>
      <protection locked="0"/>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xfId="46" builtinId="4"/>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2"/>
  <sheetViews>
    <sheetView tabSelected="1" topLeftCell="B5" zoomScale="64" zoomScaleNormal="70" zoomScaleSheetLayoutView="70" zoomScalePageLayoutView="55" workbookViewId="0">
      <selection activeCell="I21" sqref="I21"/>
    </sheetView>
  </sheetViews>
  <sheetFormatPr baseColWidth="10" defaultColWidth="11.42578125" defaultRowHeight="15" x14ac:dyDescent="0.25"/>
  <cols>
    <col min="1" max="1" width="13.28515625" style="8" customWidth="1"/>
    <col min="2" max="2" width="56.5703125" style="8" customWidth="1"/>
    <col min="3" max="3" width="12.7109375" style="8" customWidth="1"/>
    <col min="4" max="4" width="16.140625" style="8" customWidth="1"/>
    <col min="5" max="5" width="17" style="8" customWidth="1"/>
    <col min="6" max="6" width="17.140625" style="8" bestFit="1" customWidth="1"/>
    <col min="7" max="7" width="17.28515625" style="8" customWidth="1"/>
    <col min="8" max="8" width="15" style="8" customWidth="1"/>
    <col min="9" max="9" width="20.28515625" style="8" customWidth="1"/>
    <col min="10" max="10" width="19.7109375" style="8" customWidth="1"/>
    <col min="11" max="11" width="21"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57"/>
      <c r="B2" s="64" t="s">
        <v>0</v>
      </c>
      <c r="C2" s="64"/>
      <c r="D2" s="64"/>
      <c r="E2" s="64"/>
      <c r="F2" s="64"/>
      <c r="G2" s="64"/>
      <c r="H2" s="64"/>
      <c r="I2" s="64"/>
      <c r="J2" s="64"/>
      <c r="K2" s="64"/>
      <c r="L2" s="64"/>
      <c r="M2" s="64"/>
      <c r="N2" s="69" t="s">
        <v>37</v>
      </c>
      <c r="O2" s="69"/>
    </row>
    <row r="3" spans="1:15" ht="15.75" customHeight="1" x14ac:dyDescent="0.25">
      <c r="A3" s="57"/>
      <c r="B3" s="64" t="s">
        <v>1</v>
      </c>
      <c r="C3" s="64"/>
      <c r="D3" s="64"/>
      <c r="E3" s="64"/>
      <c r="F3" s="64"/>
      <c r="G3" s="64"/>
      <c r="H3" s="64"/>
      <c r="I3" s="64"/>
      <c r="J3" s="64"/>
      <c r="K3" s="64"/>
      <c r="L3" s="64"/>
      <c r="M3" s="64"/>
      <c r="N3" s="69" t="s">
        <v>40</v>
      </c>
      <c r="O3" s="69"/>
    </row>
    <row r="4" spans="1:15" ht="16.5" customHeight="1" x14ac:dyDescent="0.25">
      <c r="A4" s="57"/>
      <c r="B4" s="64" t="s">
        <v>36</v>
      </c>
      <c r="C4" s="64"/>
      <c r="D4" s="64"/>
      <c r="E4" s="64"/>
      <c r="F4" s="64"/>
      <c r="G4" s="64"/>
      <c r="H4" s="64"/>
      <c r="I4" s="64"/>
      <c r="J4" s="64"/>
      <c r="K4" s="64"/>
      <c r="L4" s="64"/>
      <c r="M4" s="64"/>
      <c r="N4" s="69" t="s">
        <v>41</v>
      </c>
      <c r="O4" s="69"/>
    </row>
    <row r="5" spans="1:15" ht="15" customHeight="1" x14ac:dyDescent="0.25">
      <c r="A5" s="57"/>
      <c r="B5" s="64"/>
      <c r="C5" s="64"/>
      <c r="D5" s="64"/>
      <c r="E5" s="64"/>
      <c r="F5" s="64"/>
      <c r="G5" s="64"/>
      <c r="H5" s="64"/>
      <c r="I5" s="64"/>
      <c r="J5" s="64"/>
      <c r="K5" s="64"/>
      <c r="L5" s="64"/>
      <c r="M5" s="64"/>
      <c r="N5" s="69" t="s">
        <v>38</v>
      </c>
      <c r="O5" s="69"/>
    </row>
    <row r="7" spans="1:15" x14ac:dyDescent="0.25">
      <c r="A7" s="11" t="s">
        <v>39</v>
      </c>
    </row>
    <row r="8" spans="1:15" x14ac:dyDescent="0.25">
      <c r="A8" s="11"/>
    </row>
    <row r="9" spans="1:15" x14ac:dyDescent="0.25">
      <c r="A9" s="12" t="s">
        <v>29</v>
      </c>
    </row>
    <row r="10" spans="1:15" ht="25.5" customHeight="1" x14ac:dyDescent="0.25">
      <c r="A10" s="39" t="s">
        <v>28</v>
      </c>
      <c r="B10" s="39"/>
      <c r="C10" s="13"/>
      <c r="E10" s="14" t="s">
        <v>21</v>
      </c>
      <c r="F10" s="43"/>
      <c r="G10" s="44"/>
      <c r="K10" s="15" t="s">
        <v>16</v>
      </c>
      <c r="L10" s="45"/>
      <c r="M10" s="46"/>
      <c r="N10" s="47"/>
    </row>
    <row r="11" spans="1:15" ht="15.75" thickBot="1" x14ac:dyDescent="0.3">
      <c r="A11" s="13"/>
      <c r="B11" s="13"/>
      <c r="C11" s="13"/>
      <c r="E11" s="16"/>
      <c r="F11" s="16"/>
      <c r="G11" s="16"/>
      <c r="K11" s="17"/>
      <c r="L11" s="18"/>
      <c r="M11" s="18"/>
      <c r="N11" s="18"/>
    </row>
    <row r="12" spans="1:15" ht="30.75" customHeight="1" thickBot="1" x14ac:dyDescent="0.3">
      <c r="A12" s="58" t="s">
        <v>26</v>
      </c>
      <c r="B12" s="59"/>
      <c r="C12" s="19"/>
      <c r="D12" s="40" t="s">
        <v>17</v>
      </c>
      <c r="E12" s="41"/>
      <c r="F12" s="41"/>
      <c r="G12" s="42"/>
      <c r="H12" s="7"/>
      <c r="I12" s="27"/>
      <c r="J12" s="27"/>
      <c r="K12" s="17"/>
    </row>
    <row r="13" spans="1:15" ht="15.75" thickBot="1" x14ac:dyDescent="0.3">
      <c r="A13" s="60"/>
      <c r="B13" s="61"/>
      <c r="C13" s="19"/>
      <c r="D13" s="20"/>
      <c r="E13" s="16"/>
      <c r="F13" s="16"/>
      <c r="G13" s="16"/>
      <c r="K13" s="17"/>
    </row>
    <row r="14" spans="1:15" ht="30" customHeight="1" thickBot="1" x14ac:dyDescent="0.3">
      <c r="A14" s="60"/>
      <c r="B14" s="61"/>
      <c r="C14" s="19"/>
      <c r="D14" s="40" t="s">
        <v>18</v>
      </c>
      <c r="E14" s="41"/>
      <c r="F14" s="41"/>
      <c r="G14" s="42"/>
      <c r="H14" s="7"/>
      <c r="I14" s="27"/>
      <c r="J14" s="27"/>
      <c r="K14" s="17"/>
    </row>
    <row r="15" spans="1:15" ht="18.75" customHeight="1" thickBot="1" x14ac:dyDescent="0.3">
      <c r="A15" s="60"/>
      <c r="B15" s="61"/>
      <c r="C15" s="19"/>
      <c r="E15" s="16"/>
      <c r="F15" s="16"/>
      <c r="G15" s="16"/>
      <c r="K15" s="17"/>
    </row>
    <row r="16" spans="1:15" ht="24" customHeight="1" thickBot="1" x14ac:dyDescent="0.3">
      <c r="A16" s="62"/>
      <c r="B16" s="63"/>
      <c r="C16" s="19"/>
      <c r="D16" s="40" t="s">
        <v>22</v>
      </c>
      <c r="E16" s="41"/>
      <c r="F16" s="41"/>
      <c r="G16" s="42"/>
      <c r="H16" s="7"/>
      <c r="I16" s="27"/>
      <c r="J16" s="27"/>
      <c r="K16" s="17"/>
      <c r="L16" s="18"/>
      <c r="M16" s="18"/>
      <c r="N16" s="18"/>
    </row>
    <row r="17" spans="1:15" x14ac:dyDescent="0.25">
      <c r="A17" s="13"/>
      <c r="B17" s="13"/>
      <c r="C17" s="13"/>
      <c r="E17" s="16"/>
      <c r="F17" s="16"/>
      <c r="G17" s="16"/>
      <c r="K17" s="17"/>
      <c r="L17" s="18"/>
      <c r="M17" s="18"/>
      <c r="N17" s="18"/>
    </row>
    <row r="19" spans="1:15" s="23" customFormat="1" ht="111.75" customHeight="1" x14ac:dyDescent="0.25">
      <c r="A19" s="21" t="s">
        <v>27</v>
      </c>
      <c r="B19" s="21" t="s">
        <v>2</v>
      </c>
      <c r="C19" s="21" t="s">
        <v>19</v>
      </c>
      <c r="D19" s="21" t="s">
        <v>3</v>
      </c>
      <c r="E19" s="21" t="s">
        <v>23</v>
      </c>
      <c r="F19" s="22" t="s">
        <v>4</v>
      </c>
      <c r="G19" s="22" t="s">
        <v>25</v>
      </c>
      <c r="H19" s="22" t="s">
        <v>5</v>
      </c>
      <c r="I19" s="22" t="s">
        <v>31</v>
      </c>
      <c r="J19" s="22" t="s">
        <v>34</v>
      </c>
      <c r="K19" s="22" t="s">
        <v>6</v>
      </c>
      <c r="L19" s="22" t="s">
        <v>7</v>
      </c>
      <c r="M19" s="22" t="s">
        <v>8</v>
      </c>
      <c r="N19" s="22" t="s">
        <v>30</v>
      </c>
      <c r="O19" s="22" t="s">
        <v>9</v>
      </c>
    </row>
    <row r="20" spans="1:15" s="23" customFormat="1" ht="215.25" customHeight="1" x14ac:dyDescent="0.25">
      <c r="A20" s="70">
        <v>1</v>
      </c>
      <c r="B20" s="72" t="s">
        <v>45</v>
      </c>
      <c r="C20" s="71"/>
      <c r="D20" s="72">
        <v>30</v>
      </c>
      <c r="E20" s="72" t="s">
        <v>44</v>
      </c>
      <c r="F20" s="77"/>
      <c r="G20" s="73">
        <v>0</v>
      </c>
      <c r="H20" s="74">
        <f t="shared" ref="H20" si="0">+ROUND(F20*G20,0)</f>
        <v>0</v>
      </c>
      <c r="I20" s="73">
        <v>0</v>
      </c>
      <c r="J20" s="74">
        <f t="shared" ref="J20:J21" si="1">ROUND(F20*I20,0)</f>
        <v>0</v>
      </c>
      <c r="K20" s="74">
        <f t="shared" ref="K20:K21" si="2">ROUND(F20+H20+J20,0)</f>
        <v>0</v>
      </c>
      <c r="L20" s="74">
        <f t="shared" ref="L20:L21" si="3">ROUND(F20*D20,0)</f>
        <v>0</v>
      </c>
      <c r="M20" s="74">
        <f t="shared" ref="M20:M21" si="4">ROUND(L20*G20,0)</f>
        <v>0</v>
      </c>
      <c r="N20" s="74">
        <f t="shared" ref="N20:N21" si="5">ROUND(L20*I20,0)</f>
        <v>0</v>
      </c>
      <c r="O20" s="75">
        <f t="shared" ref="O20:O21" si="6">ROUND(L20+N20+M20,0)</f>
        <v>0</v>
      </c>
    </row>
    <row r="21" spans="1:15" s="23" customFormat="1" ht="144" customHeight="1" x14ac:dyDescent="0.25">
      <c r="A21" s="30"/>
      <c r="B21" s="76" t="s">
        <v>46</v>
      </c>
      <c r="C21" s="31"/>
      <c r="D21" s="76">
        <v>30</v>
      </c>
      <c r="E21" s="76" t="s">
        <v>44</v>
      </c>
      <c r="F21" s="77"/>
      <c r="G21" s="26">
        <v>0</v>
      </c>
      <c r="H21" s="1"/>
      <c r="I21" s="26">
        <v>0</v>
      </c>
      <c r="J21" s="1">
        <f t="shared" si="1"/>
        <v>0</v>
      </c>
      <c r="K21" s="1">
        <f t="shared" si="2"/>
        <v>0</v>
      </c>
      <c r="L21" s="1">
        <f t="shared" si="3"/>
        <v>0</v>
      </c>
      <c r="M21" s="1">
        <f t="shared" si="4"/>
        <v>0</v>
      </c>
      <c r="N21" s="1">
        <f t="shared" si="5"/>
        <v>0</v>
      </c>
      <c r="O21" s="2">
        <f t="shared" si="6"/>
        <v>0</v>
      </c>
    </row>
    <row r="22" spans="1:15" s="23" customFormat="1" ht="47.25" customHeight="1" thickBot="1" x14ac:dyDescent="0.25">
      <c r="A22" s="19"/>
      <c r="B22" s="50"/>
      <c r="C22" s="50"/>
      <c r="D22" s="50"/>
      <c r="E22" s="50"/>
      <c r="F22" s="50"/>
      <c r="G22" s="50"/>
      <c r="H22" s="50"/>
      <c r="I22" s="50"/>
      <c r="J22" s="50"/>
      <c r="K22" s="50"/>
      <c r="L22" s="50"/>
      <c r="M22" s="51" t="s">
        <v>35</v>
      </c>
      <c r="N22" s="51"/>
      <c r="O22" s="29">
        <f>SUMIF(G:G,0%,L:L)</f>
        <v>0</v>
      </c>
    </row>
    <row r="23" spans="1:15" s="23" customFormat="1" ht="15.75" thickBot="1" x14ac:dyDescent="0.25">
      <c r="A23" s="37" t="s">
        <v>24</v>
      </c>
      <c r="B23" s="38"/>
      <c r="C23" s="38"/>
      <c r="D23" s="38"/>
      <c r="E23" s="38"/>
      <c r="F23" s="38"/>
      <c r="G23" s="38"/>
      <c r="H23" s="38"/>
      <c r="I23" s="38"/>
      <c r="J23" s="38"/>
      <c r="K23" s="38"/>
      <c r="L23" s="38"/>
      <c r="M23" s="52" t="s">
        <v>10</v>
      </c>
      <c r="N23" s="52"/>
      <c r="O23" s="4">
        <f>SUMIF(G:G,5%,L:L)</f>
        <v>0</v>
      </c>
    </row>
    <row r="24" spans="1:15" s="23" customFormat="1" x14ac:dyDescent="0.2">
      <c r="A24" s="33" t="s">
        <v>42</v>
      </c>
      <c r="B24" s="34"/>
      <c r="C24" s="34"/>
      <c r="D24" s="34"/>
      <c r="E24" s="34"/>
      <c r="F24" s="34"/>
      <c r="G24" s="34"/>
      <c r="H24" s="34"/>
      <c r="I24" s="34"/>
      <c r="J24" s="34"/>
      <c r="K24" s="34"/>
      <c r="L24" s="35"/>
      <c r="M24" s="52" t="s">
        <v>11</v>
      </c>
      <c r="N24" s="52"/>
      <c r="O24" s="4">
        <f>SUMIF(G:G,19%,L:L)</f>
        <v>0</v>
      </c>
    </row>
    <row r="25" spans="1:15" s="23" customFormat="1" x14ac:dyDescent="0.2">
      <c r="A25" s="36"/>
      <c r="B25" s="36"/>
      <c r="C25" s="36"/>
      <c r="D25" s="36"/>
      <c r="E25" s="36"/>
      <c r="F25" s="36"/>
      <c r="G25" s="36"/>
      <c r="H25" s="36"/>
      <c r="I25" s="36"/>
      <c r="J25" s="36"/>
      <c r="K25" s="36"/>
      <c r="L25" s="36"/>
      <c r="M25" s="53" t="s">
        <v>7</v>
      </c>
      <c r="N25" s="54"/>
      <c r="O25" s="5">
        <f>SUM(O22:O24)</f>
        <v>0</v>
      </c>
    </row>
    <row r="26" spans="1:15" s="23" customFormat="1" x14ac:dyDescent="0.2">
      <c r="A26" s="36"/>
      <c r="B26" s="36"/>
      <c r="C26" s="36"/>
      <c r="D26" s="36"/>
      <c r="E26" s="36"/>
      <c r="F26" s="36"/>
      <c r="G26" s="36"/>
      <c r="H26" s="36"/>
      <c r="I26" s="36"/>
      <c r="J26" s="36"/>
      <c r="K26" s="36"/>
      <c r="L26" s="36"/>
      <c r="M26" s="55" t="s">
        <v>12</v>
      </c>
      <c r="N26" s="56"/>
      <c r="O26" s="6">
        <f>ROUND(O23*5%,0)</f>
        <v>0</v>
      </c>
    </row>
    <row r="27" spans="1:15" s="23" customFormat="1" x14ac:dyDescent="0.2">
      <c r="A27" s="36"/>
      <c r="B27" s="36"/>
      <c r="C27" s="36"/>
      <c r="D27" s="36"/>
      <c r="E27" s="36"/>
      <c r="F27" s="36"/>
      <c r="G27" s="36"/>
      <c r="H27" s="36"/>
      <c r="I27" s="36"/>
      <c r="J27" s="36"/>
      <c r="K27" s="36"/>
      <c r="L27" s="36"/>
      <c r="M27" s="55" t="s">
        <v>13</v>
      </c>
      <c r="N27" s="56"/>
      <c r="O27" s="4">
        <f>ROUND(O24*19%,0)</f>
        <v>0</v>
      </c>
    </row>
    <row r="28" spans="1:15" s="23" customFormat="1" x14ac:dyDescent="0.2">
      <c r="A28" s="36"/>
      <c r="B28" s="36"/>
      <c r="C28" s="36"/>
      <c r="D28" s="36"/>
      <c r="E28" s="36"/>
      <c r="F28" s="36"/>
      <c r="G28" s="36"/>
      <c r="H28" s="36"/>
      <c r="I28" s="36"/>
      <c r="J28" s="36"/>
      <c r="K28" s="36"/>
      <c r="L28" s="36"/>
      <c r="M28" s="53" t="s">
        <v>14</v>
      </c>
      <c r="N28" s="54"/>
      <c r="O28" s="5">
        <f>SUM(O26:O27)</f>
        <v>0</v>
      </c>
    </row>
    <row r="29" spans="1:15" s="23" customFormat="1" ht="27.75" customHeight="1" x14ac:dyDescent="0.2">
      <c r="A29" s="36"/>
      <c r="B29" s="36"/>
      <c r="C29" s="36"/>
      <c r="D29" s="36"/>
      <c r="E29" s="36"/>
      <c r="F29" s="36"/>
      <c r="G29" s="36"/>
      <c r="H29" s="36"/>
      <c r="I29" s="36"/>
      <c r="J29" s="36"/>
      <c r="K29" s="36"/>
      <c r="L29" s="36"/>
      <c r="M29" s="67" t="s">
        <v>33</v>
      </c>
      <c r="N29" s="68"/>
      <c r="O29" s="4">
        <f>SUMIF(I:I,8%,N:N)</f>
        <v>0</v>
      </c>
    </row>
    <row r="30" spans="1:15" s="23" customFormat="1" ht="41.25" customHeight="1" x14ac:dyDescent="0.2">
      <c r="A30" s="36"/>
      <c r="B30" s="36"/>
      <c r="C30" s="36"/>
      <c r="D30" s="36"/>
      <c r="E30" s="36"/>
      <c r="F30" s="36"/>
      <c r="G30" s="36"/>
      <c r="H30" s="36"/>
      <c r="I30" s="36"/>
      <c r="J30" s="36"/>
      <c r="K30" s="36"/>
      <c r="L30" s="36"/>
      <c r="M30" s="65" t="s">
        <v>32</v>
      </c>
      <c r="N30" s="66"/>
      <c r="O30" s="5">
        <f>SUM(O29)</f>
        <v>0</v>
      </c>
    </row>
    <row r="31" spans="1:15" s="23" customFormat="1" ht="140.25" customHeight="1" x14ac:dyDescent="0.2">
      <c r="A31" s="36"/>
      <c r="B31" s="36"/>
      <c r="C31" s="36"/>
      <c r="D31" s="36"/>
      <c r="E31" s="36"/>
      <c r="F31" s="36"/>
      <c r="G31" s="36"/>
      <c r="H31" s="36"/>
      <c r="I31" s="36"/>
      <c r="J31" s="36"/>
      <c r="K31" s="36"/>
      <c r="L31" s="36"/>
      <c r="M31" s="65" t="s">
        <v>15</v>
      </c>
      <c r="N31" s="66"/>
      <c r="O31" s="5">
        <f>+O25+O28+O30</f>
        <v>0</v>
      </c>
    </row>
    <row r="32" spans="1:15" s="23" customFormat="1" x14ac:dyDescent="0.25">
      <c r="A32" s="8"/>
      <c r="B32" s="8"/>
      <c r="C32" s="8"/>
      <c r="D32" s="8"/>
      <c r="E32" s="8"/>
      <c r="F32" s="8"/>
      <c r="G32" s="8"/>
      <c r="H32" s="8"/>
      <c r="I32" s="8"/>
      <c r="J32" s="8"/>
      <c r="K32" s="10"/>
      <c r="L32" s="10"/>
      <c r="M32" s="10"/>
      <c r="N32" s="10"/>
      <c r="O32" s="10"/>
    </row>
    <row r="33" spans="1:15" s="23" customFormat="1" x14ac:dyDescent="0.25">
      <c r="A33" s="8"/>
      <c r="B33" s="8"/>
      <c r="C33" s="8"/>
      <c r="D33" s="8"/>
      <c r="E33" s="8"/>
      <c r="F33" s="8"/>
      <c r="G33" s="8"/>
      <c r="H33" s="8"/>
      <c r="I33" s="8"/>
      <c r="J33" s="8"/>
      <c r="K33" s="10"/>
      <c r="L33" s="10"/>
      <c r="M33" s="10"/>
      <c r="N33" s="10"/>
      <c r="O33" s="10"/>
    </row>
    <row r="34" spans="1:15" s="23" customFormat="1" x14ac:dyDescent="0.25">
      <c r="A34" s="8"/>
      <c r="B34" s="28"/>
      <c r="C34" s="28"/>
      <c r="D34" s="8"/>
      <c r="E34" s="8"/>
      <c r="F34" s="8"/>
      <c r="G34" s="8"/>
      <c r="H34" s="8"/>
      <c r="I34" s="8"/>
      <c r="J34" s="8"/>
      <c r="K34" s="10"/>
      <c r="L34" s="10"/>
      <c r="M34" s="10"/>
      <c r="N34" s="10"/>
      <c r="O34" s="10"/>
    </row>
    <row r="35" spans="1:15" s="23" customFormat="1" x14ac:dyDescent="0.25">
      <c r="A35" s="8"/>
      <c r="B35" s="48"/>
      <c r="C35" s="48"/>
      <c r="D35" s="8"/>
      <c r="E35" s="8"/>
      <c r="F35" s="8"/>
      <c r="G35" s="8"/>
      <c r="H35" s="8"/>
      <c r="I35" s="8"/>
      <c r="J35" s="8"/>
      <c r="K35" s="10"/>
      <c r="L35" s="10"/>
      <c r="M35" s="10"/>
      <c r="N35" s="10"/>
      <c r="O35" s="10"/>
    </row>
    <row r="36" spans="1:15" s="23" customFormat="1" ht="15.75" thickBot="1" x14ac:dyDescent="0.3">
      <c r="A36" s="8"/>
      <c r="B36" s="49"/>
      <c r="C36" s="49"/>
      <c r="D36" s="8"/>
      <c r="E36" s="8"/>
      <c r="F36" s="8"/>
      <c r="G36" s="8"/>
      <c r="H36" s="8"/>
      <c r="I36" s="8"/>
      <c r="J36" s="8"/>
      <c r="K36" s="10"/>
      <c r="L36" s="10"/>
      <c r="M36" s="10"/>
      <c r="N36" s="10"/>
      <c r="O36" s="10"/>
    </row>
    <row r="37" spans="1:15" s="23" customFormat="1" x14ac:dyDescent="0.25">
      <c r="A37" s="8"/>
      <c r="B37" s="32" t="s">
        <v>20</v>
      </c>
      <c r="C37" s="32"/>
      <c r="D37" s="32"/>
      <c r="E37" s="8"/>
      <c r="F37" s="8"/>
      <c r="G37" s="8"/>
      <c r="H37" s="8"/>
      <c r="I37" s="8"/>
      <c r="J37" s="8"/>
      <c r="K37" s="10"/>
      <c r="L37" s="10"/>
      <c r="M37" s="10"/>
      <c r="N37" s="10"/>
      <c r="O37" s="10"/>
    </row>
    <row r="38" spans="1:15" s="23" customFormat="1" ht="159.75" customHeight="1" x14ac:dyDescent="0.25">
      <c r="A38" s="8"/>
      <c r="B38" s="8"/>
      <c r="C38" s="8"/>
      <c r="D38" s="8"/>
      <c r="E38" s="8"/>
      <c r="F38" s="8"/>
      <c r="G38" s="8"/>
      <c r="H38" s="8"/>
      <c r="I38" s="8"/>
      <c r="J38" s="8"/>
      <c r="K38" s="10"/>
      <c r="L38" s="10"/>
      <c r="M38" s="10"/>
      <c r="N38" s="10"/>
      <c r="O38" s="10"/>
    </row>
    <row r="39" spans="1:15" s="23" customFormat="1" ht="55.5" customHeight="1" x14ac:dyDescent="0.25">
      <c r="A39" s="24" t="s">
        <v>43</v>
      </c>
      <c r="B39" s="8"/>
      <c r="C39" s="8"/>
      <c r="D39" s="8"/>
      <c r="E39" s="8"/>
      <c r="F39" s="8"/>
      <c r="G39" s="8"/>
      <c r="H39" s="8"/>
      <c r="I39" s="8"/>
      <c r="J39" s="8"/>
      <c r="K39" s="10"/>
      <c r="L39" s="10"/>
      <c r="M39" s="10"/>
      <c r="N39" s="10"/>
      <c r="O39" s="10"/>
    </row>
    <row r="40" spans="1:15" s="23" customFormat="1" x14ac:dyDescent="0.25">
      <c r="A40" s="8"/>
      <c r="B40" s="8"/>
      <c r="C40" s="8"/>
      <c r="D40" s="8"/>
      <c r="E40" s="8"/>
      <c r="F40" s="8"/>
      <c r="G40" s="8"/>
      <c r="H40" s="8"/>
      <c r="I40" s="8"/>
      <c r="J40" s="8"/>
      <c r="K40" s="10"/>
      <c r="L40" s="10"/>
      <c r="M40" s="10"/>
      <c r="N40" s="10"/>
      <c r="O40" s="10"/>
    </row>
    <row r="41" spans="1:15" s="23" customFormat="1" x14ac:dyDescent="0.25">
      <c r="A41" s="8"/>
      <c r="B41" s="8"/>
      <c r="C41" s="8"/>
      <c r="D41" s="8"/>
      <c r="E41" s="8"/>
      <c r="F41" s="8"/>
      <c r="G41" s="8"/>
      <c r="H41" s="8"/>
      <c r="I41" s="8"/>
      <c r="J41" s="8"/>
      <c r="K41" s="10"/>
      <c r="L41" s="10"/>
      <c r="M41" s="10"/>
      <c r="N41" s="10"/>
      <c r="O41" s="10"/>
    </row>
    <row r="42" spans="1:15" s="23" customFormat="1" x14ac:dyDescent="0.25">
      <c r="A42" s="8"/>
      <c r="B42" s="8"/>
      <c r="C42" s="8"/>
      <c r="D42" s="8"/>
      <c r="E42" s="8"/>
      <c r="F42" s="8"/>
      <c r="G42" s="8"/>
      <c r="H42" s="8"/>
      <c r="I42" s="8"/>
      <c r="J42" s="8"/>
      <c r="K42" s="10"/>
      <c r="L42" s="10"/>
      <c r="M42" s="10"/>
      <c r="N42" s="10"/>
      <c r="O42" s="10"/>
    </row>
    <row r="43" spans="1:15" s="23" customFormat="1" ht="42" customHeight="1" x14ac:dyDescent="0.25">
      <c r="A43" s="8"/>
      <c r="B43" s="8"/>
      <c r="C43" s="8"/>
      <c r="D43" s="8"/>
      <c r="E43" s="8"/>
      <c r="F43" s="8"/>
      <c r="G43" s="8"/>
      <c r="H43" s="8"/>
      <c r="I43" s="8"/>
      <c r="J43" s="8"/>
      <c r="K43" s="10"/>
      <c r="L43" s="10"/>
      <c r="M43" s="10"/>
      <c r="N43" s="10"/>
      <c r="O43" s="10"/>
    </row>
    <row r="44" spans="1:15" s="23" customFormat="1" ht="39" customHeight="1" x14ac:dyDescent="0.25">
      <c r="A44" s="8"/>
      <c r="B44" s="8"/>
      <c r="C44" s="8"/>
      <c r="D44" s="8"/>
      <c r="E44" s="8"/>
      <c r="F44" s="8"/>
      <c r="G44" s="8"/>
      <c r="H44" s="8"/>
      <c r="I44" s="8"/>
      <c r="J44" s="8"/>
      <c r="K44" s="10"/>
      <c r="L44" s="10"/>
      <c r="M44" s="10"/>
      <c r="N44" s="10"/>
      <c r="O44" s="10"/>
    </row>
    <row r="45" spans="1:15" s="23" customFormat="1" ht="30" customHeight="1" x14ac:dyDescent="0.25">
      <c r="A45" s="8"/>
      <c r="B45" s="8"/>
      <c r="C45" s="8"/>
      <c r="D45" s="8"/>
      <c r="E45" s="8"/>
      <c r="F45" s="8"/>
      <c r="G45" s="8"/>
      <c r="H45" s="8"/>
      <c r="I45" s="8"/>
      <c r="J45" s="8"/>
      <c r="K45" s="10"/>
      <c r="L45" s="10"/>
      <c r="M45" s="10"/>
      <c r="N45" s="10"/>
      <c r="O45" s="10"/>
    </row>
    <row r="46" spans="1:15" s="23" customFormat="1" ht="30" customHeight="1" x14ac:dyDescent="0.25">
      <c r="A46" s="8"/>
      <c r="B46" s="8"/>
      <c r="C46" s="8"/>
      <c r="D46" s="8"/>
      <c r="E46" s="8"/>
      <c r="F46" s="8"/>
      <c r="G46" s="8"/>
      <c r="H46" s="8"/>
      <c r="I46" s="8"/>
      <c r="J46" s="8"/>
      <c r="K46" s="10"/>
      <c r="L46" s="10"/>
      <c r="M46" s="10"/>
      <c r="N46" s="10"/>
      <c r="O46" s="10"/>
    </row>
    <row r="47" spans="1:15" s="23" customFormat="1" ht="30" customHeight="1" x14ac:dyDescent="0.25">
      <c r="A47" s="8"/>
      <c r="B47" s="8"/>
      <c r="C47" s="8"/>
      <c r="D47" s="8"/>
      <c r="E47" s="8"/>
      <c r="F47" s="8"/>
      <c r="G47" s="8"/>
      <c r="H47" s="8"/>
      <c r="I47" s="8"/>
      <c r="J47" s="8"/>
      <c r="K47" s="10"/>
      <c r="L47" s="10"/>
      <c r="M47" s="10"/>
      <c r="N47" s="10"/>
      <c r="O47" s="10"/>
    </row>
    <row r="48" spans="1:15" s="23" customFormat="1" ht="30" customHeight="1" x14ac:dyDescent="0.25">
      <c r="A48" s="8"/>
      <c r="B48" s="8"/>
      <c r="C48" s="8"/>
      <c r="D48" s="8"/>
      <c r="E48" s="8"/>
      <c r="F48" s="8"/>
      <c r="G48" s="8"/>
      <c r="H48" s="8"/>
      <c r="I48" s="8"/>
      <c r="J48" s="8"/>
      <c r="K48" s="10"/>
      <c r="L48" s="10"/>
      <c r="M48" s="10"/>
      <c r="N48" s="10"/>
      <c r="O48" s="10"/>
    </row>
    <row r="49" spans="1:15" s="23" customFormat="1" ht="30" customHeight="1" x14ac:dyDescent="0.25">
      <c r="A49" s="8"/>
      <c r="B49" s="8"/>
      <c r="C49" s="8"/>
      <c r="D49" s="8"/>
      <c r="E49" s="8"/>
      <c r="F49" s="8"/>
      <c r="G49" s="8"/>
      <c r="H49" s="8"/>
      <c r="I49" s="8"/>
      <c r="J49" s="8"/>
      <c r="K49" s="10"/>
      <c r="L49" s="10"/>
      <c r="M49" s="10"/>
      <c r="N49" s="10"/>
      <c r="O49" s="10"/>
    </row>
    <row r="50" spans="1:15" s="23" customFormat="1" ht="30" customHeight="1" x14ac:dyDescent="0.25">
      <c r="A50" s="8"/>
      <c r="B50" s="8"/>
      <c r="C50" s="8"/>
      <c r="D50" s="8"/>
      <c r="E50" s="8"/>
      <c r="F50" s="8"/>
      <c r="G50" s="8"/>
      <c r="H50" s="8"/>
      <c r="I50" s="8"/>
      <c r="J50" s="8"/>
      <c r="K50" s="10"/>
      <c r="L50" s="10"/>
      <c r="M50" s="10"/>
      <c r="N50" s="10"/>
      <c r="O50" s="10"/>
    </row>
    <row r="51" spans="1:15" s="23" customFormat="1" ht="37.5" customHeight="1" x14ac:dyDescent="0.25">
      <c r="A51" s="8"/>
      <c r="B51" s="8"/>
      <c r="C51" s="8"/>
      <c r="D51" s="8"/>
      <c r="E51" s="8"/>
      <c r="F51" s="8"/>
      <c r="G51" s="8"/>
      <c r="H51" s="8"/>
      <c r="I51" s="8"/>
      <c r="J51" s="8"/>
      <c r="K51" s="10"/>
      <c r="L51" s="10"/>
      <c r="M51" s="10"/>
      <c r="N51" s="10"/>
      <c r="O51" s="10"/>
    </row>
    <row r="52" spans="1:15" s="23" customFormat="1" ht="44.25" customHeight="1" x14ac:dyDescent="0.25">
      <c r="A52" s="8"/>
      <c r="B52" s="8"/>
      <c r="C52" s="8"/>
      <c r="D52" s="8"/>
      <c r="E52" s="8"/>
      <c r="F52" s="8"/>
      <c r="G52" s="8"/>
      <c r="H52" s="8"/>
      <c r="I52" s="8"/>
      <c r="J52" s="8"/>
      <c r="K52" s="10"/>
      <c r="L52" s="10"/>
      <c r="M52" s="10"/>
      <c r="N52" s="10"/>
      <c r="O52" s="10"/>
    </row>
  </sheetData>
  <sheetProtection algorithmName="SHA-512" hashValue="nrEL3OtBIKVXgfCpGyhdE9ebssZarraB0qbICGe7GwW/rNVF1lRSkuOBc2quiciUEbiyWsmjDs+hJ4m+EloIgA==" saltValue="eAnVXC/ooMbc3lEBSEr1BQ==" spinCount="100000" sheet="1" selectLockedCells="1"/>
  <mergeCells count="30">
    <mergeCell ref="M28:N28"/>
    <mergeCell ref="M31:N31"/>
    <mergeCell ref="M29:N29"/>
    <mergeCell ref="M30:N30"/>
    <mergeCell ref="N2:O2"/>
    <mergeCell ref="N3:O3"/>
    <mergeCell ref="N4:O4"/>
    <mergeCell ref="N5:O5"/>
    <mergeCell ref="A2:A5"/>
    <mergeCell ref="D12:G12"/>
    <mergeCell ref="A12:B16"/>
    <mergeCell ref="B2:M2"/>
    <mergeCell ref="B3:M3"/>
    <mergeCell ref="B4:M5"/>
    <mergeCell ref="B37:D37"/>
    <mergeCell ref="A24:L31"/>
    <mergeCell ref="A23:L23"/>
    <mergeCell ref="A10:B10"/>
    <mergeCell ref="D14:G14"/>
    <mergeCell ref="D16:G16"/>
    <mergeCell ref="F10:G10"/>
    <mergeCell ref="L10:N10"/>
    <mergeCell ref="B35:C36"/>
    <mergeCell ref="B22:L22"/>
    <mergeCell ref="M22:N22"/>
    <mergeCell ref="M23:N23"/>
    <mergeCell ref="M24:N24"/>
    <mergeCell ref="M25:N25"/>
    <mergeCell ref="M26:N26"/>
    <mergeCell ref="M27:N27"/>
  </mergeCells>
  <dataValidations count="1">
    <dataValidation type="whole" allowBlank="1" showInputMessage="1" showErrorMessage="1" sqref="F20:F2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G20:G21</xm:sqref>
        </x14:dataValidation>
        <x14:dataValidation type="list" allowBlank="1" showInputMessage="1" showErrorMessage="1" xr:uid="{00000000-0002-0000-0000-000002000000}">
          <x14:formula1>
            <xm:f>Hoja2!$F$7:$F$8</xm:f>
          </x14:formula1>
          <xm:sqref>I20:I21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USUARIO</cp:lastModifiedBy>
  <cp:lastPrinted>2022-01-27T18:55:46Z</cp:lastPrinted>
  <dcterms:created xsi:type="dcterms:W3CDTF">2017-04-28T13:22:52Z</dcterms:created>
  <dcterms:modified xsi:type="dcterms:W3CDTF">2023-08-02T20:12:50Z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