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https://mailunicundiedu-my.sharepoint.com/personal/jfernandalozano_ucundinamarca_edu_co/Documents/PROCESOS VIGENTES/F-CD-205-2/DOCUMENTOS PUBLICADOS/"/>
    </mc:Choice>
  </mc:AlternateContent>
  <xr:revisionPtr revIDLastSave="0" documentId="8_{D12EBEC9-1017-454D-B923-8D0718830D04}" xr6:coauthVersionLast="47" xr6:coauthVersionMax="47" xr10:uidLastSave="{00000000-0000-0000-0000-000000000000}"/>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3" i="1" l="1"/>
  <c r="H63" i="1"/>
  <c r="K63" i="1" s="1"/>
  <c r="J43" i="1"/>
  <c r="K43" i="1" s="1"/>
  <c r="L43" i="1"/>
  <c r="M43" i="1" s="1"/>
  <c r="J44" i="1"/>
  <c r="K44" i="1" s="1"/>
  <c r="L44" i="1"/>
  <c r="M44" i="1" s="1"/>
  <c r="J45" i="1"/>
  <c r="K45" i="1" s="1"/>
  <c r="L45" i="1"/>
  <c r="M45" i="1" s="1"/>
  <c r="J46" i="1"/>
  <c r="K46" i="1" s="1"/>
  <c r="L46" i="1"/>
  <c r="M46" i="1" s="1"/>
  <c r="J47" i="1"/>
  <c r="K47" i="1" s="1"/>
  <c r="L47" i="1"/>
  <c r="M47" i="1" s="1"/>
  <c r="J48" i="1"/>
  <c r="K48" i="1" s="1"/>
  <c r="L48" i="1"/>
  <c r="M48" i="1" s="1"/>
  <c r="J49" i="1"/>
  <c r="K49" i="1" s="1"/>
  <c r="L49" i="1"/>
  <c r="M49" i="1" s="1"/>
  <c r="J50" i="1"/>
  <c r="K50" i="1" s="1"/>
  <c r="L50" i="1"/>
  <c r="M50" i="1" s="1"/>
  <c r="J51" i="1"/>
  <c r="K51" i="1" s="1"/>
  <c r="L51" i="1"/>
  <c r="M51" i="1" s="1"/>
  <c r="J52" i="1"/>
  <c r="K52" i="1" s="1"/>
  <c r="L52" i="1"/>
  <c r="M52" i="1" s="1"/>
  <c r="J53" i="1"/>
  <c r="K53" i="1" s="1"/>
  <c r="L53" i="1"/>
  <c r="M53" i="1" s="1"/>
  <c r="J54" i="1"/>
  <c r="K54" i="1" s="1"/>
  <c r="L54" i="1"/>
  <c r="M54" i="1" s="1"/>
  <c r="J55" i="1"/>
  <c r="K55" i="1" s="1"/>
  <c r="L55" i="1"/>
  <c r="M55" i="1" s="1"/>
  <c r="J56" i="1"/>
  <c r="K56" i="1" s="1"/>
  <c r="L56" i="1"/>
  <c r="M56" i="1" s="1"/>
  <c r="J57" i="1"/>
  <c r="K57" i="1" s="1"/>
  <c r="L57" i="1"/>
  <c r="M57" i="1" s="1"/>
  <c r="J58" i="1"/>
  <c r="K58" i="1" s="1"/>
  <c r="L58" i="1"/>
  <c r="M58" i="1" s="1"/>
  <c r="J59" i="1"/>
  <c r="K59" i="1" s="1"/>
  <c r="L59" i="1"/>
  <c r="M59" i="1" s="1"/>
  <c r="J60" i="1"/>
  <c r="K60" i="1" s="1"/>
  <c r="L60" i="1"/>
  <c r="M60" i="1" s="1"/>
  <c r="J61" i="1"/>
  <c r="K61" i="1" s="1"/>
  <c r="L61" i="1"/>
  <c r="M61" i="1" s="1"/>
  <c r="J62" i="1"/>
  <c r="K62" i="1" s="1"/>
  <c r="L62" i="1"/>
  <c r="M62" i="1" s="1"/>
  <c r="J63" i="1"/>
  <c r="H43" i="1"/>
  <c r="H44" i="1"/>
  <c r="H45" i="1"/>
  <c r="H46" i="1"/>
  <c r="H47" i="1"/>
  <c r="H48" i="1"/>
  <c r="H49" i="1"/>
  <c r="H50" i="1"/>
  <c r="H51" i="1"/>
  <c r="H52" i="1"/>
  <c r="H53" i="1"/>
  <c r="H54" i="1"/>
  <c r="H55" i="1"/>
  <c r="H56" i="1"/>
  <c r="H57" i="1"/>
  <c r="H58" i="1"/>
  <c r="H59" i="1"/>
  <c r="H60" i="1"/>
  <c r="H61" i="1"/>
  <c r="H62" i="1"/>
  <c r="J21" i="1"/>
  <c r="L21" i="1"/>
  <c r="M21" i="1" s="1"/>
  <c r="J22" i="1"/>
  <c r="L22" i="1"/>
  <c r="N22" i="1" s="1"/>
  <c r="J23" i="1"/>
  <c r="L23" i="1"/>
  <c r="M23" i="1" s="1"/>
  <c r="J24" i="1"/>
  <c r="L24" i="1"/>
  <c r="J25" i="1"/>
  <c r="L25" i="1"/>
  <c r="N25" i="1" s="1"/>
  <c r="J26" i="1"/>
  <c r="L26" i="1"/>
  <c r="M26" i="1" s="1"/>
  <c r="J27" i="1"/>
  <c r="L27" i="1"/>
  <c r="N27" i="1" s="1"/>
  <c r="J28" i="1"/>
  <c r="L28" i="1"/>
  <c r="M28" i="1" s="1"/>
  <c r="J29" i="1"/>
  <c r="L29" i="1"/>
  <c r="M29" i="1" s="1"/>
  <c r="J30" i="1"/>
  <c r="L30" i="1"/>
  <c r="N30" i="1" s="1"/>
  <c r="J31" i="1"/>
  <c r="L31" i="1"/>
  <c r="M31" i="1" s="1"/>
  <c r="J32" i="1"/>
  <c r="L32" i="1"/>
  <c r="J33" i="1"/>
  <c r="L33" i="1"/>
  <c r="N33" i="1" s="1"/>
  <c r="J34" i="1"/>
  <c r="L34" i="1"/>
  <c r="N34" i="1" s="1"/>
  <c r="J35" i="1"/>
  <c r="L35" i="1"/>
  <c r="M35" i="1" s="1"/>
  <c r="J36" i="1"/>
  <c r="L36" i="1"/>
  <c r="M36" i="1" s="1"/>
  <c r="J37" i="1"/>
  <c r="L37" i="1"/>
  <c r="M37" i="1" s="1"/>
  <c r="J38" i="1"/>
  <c r="L38" i="1"/>
  <c r="N38" i="1" s="1"/>
  <c r="J39" i="1"/>
  <c r="L39" i="1"/>
  <c r="M39" i="1" s="1"/>
  <c r="J40" i="1"/>
  <c r="L40" i="1"/>
  <c r="J41" i="1"/>
  <c r="L41" i="1"/>
  <c r="N41" i="1" s="1"/>
  <c r="J42" i="1"/>
  <c r="L42" i="1"/>
  <c r="M42" i="1" s="1"/>
  <c r="H21" i="1"/>
  <c r="H22" i="1"/>
  <c r="H23" i="1"/>
  <c r="H24" i="1"/>
  <c r="H25" i="1"/>
  <c r="H26" i="1"/>
  <c r="H27" i="1"/>
  <c r="H28" i="1"/>
  <c r="H29" i="1"/>
  <c r="H30" i="1"/>
  <c r="H31" i="1"/>
  <c r="K31" i="1" s="1"/>
  <c r="H32" i="1"/>
  <c r="H33" i="1"/>
  <c r="H34" i="1"/>
  <c r="H35" i="1"/>
  <c r="H36" i="1"/>
  <c r="H37" i="1"/>
  <c r="H38" i="1"/>
  <c r="H39" i="1"/>
  <c r="H40" i="1"/>
  <c r="H41" i="1"/>
  <c r="H42" i="1"/>
  <c r="M63" i="1" l="1"/>
  <c r="O63" i="1" s="1"/>
  <c r="O62" i="1"/>
  <c r="O58" i="1"/>
  <c r="O50" i="1"/>
  <c r="N62" i="1"/>
  <c r="N60" i="1"/>
  <c r="O60" i="1" s="1"/>
  <c r="N58" i="1"/>
  <c r="N56" i="1"/>
  <c r="O56" i="1" s="1"/>
  <c r="N54" i="1"/>
  <c r="O54" i="1" s="1"/>
  <c r="N52" i="1"/>
  <c r="O52" i="1" s="1"/>
  <c r="N50" i="1"/>
  <c r="N48" i="1"/>
  <c r="O48" i="1" s="1"/>
  <c r="N46" i="1"/>
  <c r="O46" i="1" s="1"/>
  <c r="N44" i="1"/>
  <c r="O44" i="1" s="1"/>
  <c r="O55" i="1"/>
  <c r="O53" i="1"/>
  <c r="O43" i="1"/>
  <c r="N63" i="1"/>
  <c r="N61" i="1"/>
  <c r="O61" i="1" s="1"/>
  <c r="N59" i="1"/>
  <c r="O59" i="1" s="1"/>
  <c r="N57" i="1"/>
  <c r="O57" i="1" s="1"/>
  <c r="N55" i="1"/>
  <c r="N53" i="1"/>
  <c r="N51" i="1"/>
  <c r="O51" i="1" s="1"/>
  <c r="N49" i="1"/>
  <c r="O49" i="1" s="1"/>
  <c r="N47" i="1"/>
  <c r="O47" i="1" s="1"/>
  <c r="N45" i="1"/>
  <c r="O45" i="1" s="1"/>
  <c r="N43" i="1"/>
  <c r="K23" i="1"/>
  <c r="K41" i="1"/>
  <c r="K29" i="1"/>
  <c r="K26" i="1"/>
  <c r="M41" i="1"/>
  <c r="O41" i="1" s="1"/>
  <c r="N35" i="1"/>
  <c r="O35" i="1" s="1"/>
  <c r="K39" i="1"/>
  <c r="K27" i="1"/>
  <c r="K35" i="1"/>
  <c r="M34" i="1"/>
  <c r="O34" i="1" s="1"/>
  <c r="N42" i="1"/>
  <c r="O42" i="1" s="1"/>
  <c r="M33" i="1"/>
  <c r="O33" i="1" s="1"/>
  <c r="M22" i="1"/>
  <c r="O22" i="1" s="1"/>
  <c r="K33" i="1"/>
  <c r="N23" i="1"/>
  <c r="O23" i="1" s="1"/>
  <c r="N31" i="1"/>
  <c r="O31" i="1" s="1"/>
  <c r="M27" i="1"/>
  <c r="O27" i="1" s="1"/>
  <c r="M38" i="1"/>
  <c r="O38" i="1" s="1"/>
  <c r="K22" i="1"/>
  <c r="K37" i="1"/>
  <c r="K25" i="1"/>
  <c r="M30" i="1"/>
  <c r="O30" i="1" s="1"/>
  <c r="K34" i="1"/>
  <c r="K21" i="1"/>
  <c r="K24" i="1"/>
  <c r="K40" i="1"/>
  <c r="N39" i="1"/>
  <c r="O39" i="1" s="1"/>
  <c r="K30" i="1"/>
  <c r="N26" i="1"/>
  <c r="O26" i="1" s="1"/>
  <c r="K36" i="1"/>
  <c r="K32" i="1"/>
  <c r="M25" i="1"/>
  <c r="O25" i="1" s="1"/>
  <c r="K28" i="1"/>
  <c r="K42" i="1"/>
  <c r="K38" i="1"/>
  <c r="N36" i="1"/>
  <c r="O36" i="1" s="1"/>
  <c r="N28" i="1"/>
  <c r="O28" i="1" s="1"/>
  <c r="N40" i="1"/>
  <c r="N32" i="1"/>
  <c r="N24" i="1"/>
  <c r="M40" i="1"/>
  <c r="N37" i="1"/>
  <c r="O37" i="1" s="1"/>
  <c r="M32" i="1"/>
  <c r="N29" i="1"/>
  <c r="O29" i="1" s="1"/>
  <c r="M24" i="1"/>
  <c r="N21" i="1"/>
  <c r="O21" i="1" s="1"/>
  <c r="H20" i="1"/>
  <c r="J20" i="1"/>
  <c r="L20" i="1"/>
  <c r="M20" i="1" s="1"/>
  <c r="O65" i="1"/>
  <c r="O68" i="1" s="1"/>
  <c r="O32" i="1" l="1"/>
  <c r="O24" i="1"/>
  <c r="O40" i="1"/>
  <c r="N20" i="1"/>
  <c r="O20" i="1" s="1"/>
  <c r="K20" i="1"/>
  <c r="O71" i="1"/>
  <c r="O64" i="1"/>
  <c r="O72" i="1" l="1"/>
  <c r="O66" i="1" l="1"/>
  <c r="O69" i="1" l="1"/>
  <c r="O70" i="1" s="1"/>
  <c r="O67" i="1"/>
  <c r="O7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<sst xmlns="http://schemas.openxmlformats.org/spreadsheetml/2006/main" count="133" uniqueCount="89">
  <si>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</si>
  <si>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</si>
  <si>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</si>
  <si>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</si>
  <si>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</si>
  <si>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</si>
  <si>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</si>
  <si>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</si>
  <si>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</si>
  <si>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</si>
  <si>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</si>
  <si>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</si>
  <si>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</si>
  <si>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</si>
  <si>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</si>
  <si>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</si>
  <si>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</si>
  <si>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</si>
  <si>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</si>
  <si>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</si>
  <si>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</si>
  <si>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</si>
  <si>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</si>
  <si>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</si>
  <si>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</si>
  <si>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</si>
  <si>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</si>
  <si>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</si>
  <si>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</si>
  <si>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</si>
  <si>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</si>
  <si>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</si>
  <si>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</si>
  <si>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</si>
  <si>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</si>
  <si>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</si>
  <si>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</si>
  <si>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</si>
  <si>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</si>
  <si>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</si>
  <si>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</si>
  <si>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</si>
  <si>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</si>
  <si>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</si>
  <si>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</si>
  <si>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SERVICIO DE MANTENIMIENTO PREVENTIVO Y/O  CORRECTIVO A: MEZCLADORA DE CONCRETO. BULTO Y MEDIO DE CAPACIDAD INCLUYE M0TOR DIESEL DE 10 HP FILTRO DE ACEITE Y ACEITE PARA DOS CAMBIOS. PLACA: 59153 1, Revisión general de las condiciones físicas del equipo. -2. Engrase de partes moviles según indicaciones fabricante, menos cremallera y piñonería  -3, Revisión general del funcionamiento de las ruedas. -4. Calibración de la presión de aire de las ruedas. -5. Pulir y pintar los rines en color negro, tornillos y contratuercas en color amarillo. -6, Revisión y mantenimiento preventivo de piñones. -7. Revisión y mantenimiento de poleas. -8. Revisión y/o cambio de bandas. -9. Revisión, ajuste y/o cambio de tornilleria y anclajes. -10.Cambio de aceite del motor. -11. Revisión, limpieza y/o cambio del filtro de aceite. -12. Revisión y/o Cambio del filtro de aire. -13. Revision y/o Cambio del filtro de ACPM.  -14. Revisión y calibración de inyectores. -15. Limpieza del tanque de combustible. -16. Limpieza general el motor. -17. Limpieza general del equipo. Mantenimiento correctivo: -17.Revisión y arreglo de los rodamientos para tolva con capacidad de bulto y medio. -18. Pulir la superficie metalica y pintar partes metalicas exteriores con pintura electrostática color amarillo en Tambor, corona dentada, Soporte en U, cajón del motor, chasis, pedal), y color plateado para manivela y barra de tiro.</t>
  </si>
  <si>
    <t>SERVICIO DE MANTENIMIENTO PREVENTIVO Y/O CORRECTIVO A: MOTOR DIESEL 10 HP PLACA: 46351 1. Revisión del nivel y cambio de aceite de motor. -2. Revisión, limpieza y/o cambio del filtro de aceite. -3. Revisión, limpieza y/o cambio de filtro de aire. -4. Revision, limpieza y/o cambio del filtro de combustible. -5. Revisión y calibración de la bomba de inyección e inyectores. -6. Revisíon y ajustes de tuercas y tornillos visibles. -7. Revisión y limpieza del tanque del combustible. -8. Limpieza general del motor. -9. Revisión y ajuste de pernos, culata/cilindro. -10. Revisión de nivel de liquido de la batería.</t>
  </si>
  <si>
    <t>SERVICIO DE MANTENIMIENTO PREVENTIVO Y/O CORRECTIVO A: MOTOR 110*20, 1800 RPM, DE 1 HP, CON POLEA DE 3,5", EJE DE 5/8 MAS CUÑERO DE 3/16 EN ALUMINIO, TIPO:SIEMENS PLACA: 47817 1. Revision del correcto funcionamiento del motor. -2. Decteccion de zonas con sobrecalentamiento, olores, vibraciones y sonidos extraños. -3. Revision de ajustes de tuercas y tornillos visibles. -4. Lubricar correctamente los componentes del motor. -5. Limpieza general del motor.</t>
  </si>
  <si>
    <t>SERVICIO DE MANTENIMIENTO PREVENTIVO Y/O CORRECTIVO A: MAQUINA PICA PASTO REF PD-7 MOVIL  PLACA: 33169 1. Limpieza, lavado general . -2. Pintura. -3. Revisión, Afilado y/o cambio de las cuchillas. -4. Adecuacion de motor: Fuerza motriz requerida eléctrico: 2 - 3 HP  | 3600 RPM. - Fuerza motriz requerida gasolina: 6.5 - 9 HP  | 3600 RPM. - Fuerza motriz requerida diésel: 7 HP  | 3600 RPM.  -5. Renovar las etiquetas de seguridad del equipo. -6. Revision, limpieza y/o cambio de ruedas (2) de hule de 9 pulgadas con rin doble balero.</t>
  </si>
  <si>
    <t>SERVICIO DE MANTENIMIENTO PREVENTIVO Y/O CORRECTIVO A: SILOPRENSA J-401 EMPACADORA  PLACA: 46125 1. Lavado y limpieza general de la máquina. -2. Comprobar la integridad de la estructura en general y el estado de la máquina. -3. Revisión del nivel y/o cambio de aceite de motor. -4. Revisión, limpieza y/o Cambio de filtro de aceite. -5. Revisión, limpieza y/o cambio del filtro de aire. -6. Revisión, limpieza y/o cambio del filtro de combustible.   -7. Revisión, dranado y/o limpieza del tanque de combustible. -8. Revisión de estado y calibración de la bomba de inyección e inyectores. -9. Revision y ajustes de pernos, culata/cilindro. -10. Revisión y ajuste de tuercas y tornillos visibles. -11. Revisión del nivel de liquidos de la batería. -12. Limpieza general del motor. -13. Revisión y calibración de válvulas. -14. Revisión y limpieza del escape. -15. Revisión del correcto funcionamiento del sin fin. -16. Revisión de correcto funcionamiento de las palancas. -17. Revisión del mecanismo de freno.</t>
  </si>
  <si>
    <t>SERVICIO DE MANTENIMIENTO PREVENTIVO Y/O CORRECTIVO A: MOTOSIERRA, 390 DE 6,8 HP, ESPADA DE 90 CMS, TIPO: HUSQUARNA. PLACA: 47815 Mantenimiento preventivo: -1. Revision y limpieza del freno de cadena. -2. Revision del aceleador y su seguro. -3. Revision, comprobacion y/o cambio del captor de cadena. -4. Revision y ajuste de tornillos y tuercas. -5. Limpieza de la guarnición de freno. -6. Revision y/o cambio de las cintas de freno. -7. Afilado, limado y lubricación de la cadena. -8. Limpieza y lubricación de la espada. -9. Revisión, limpieza y/o cambio del filtro de aire. -10. Limpieza del disco o aletas de refrigeracion. -11. Lubricar el cojinete del embrague. </t>
  </si>
  <si>
    <t>SERVICIO DE MANTENIMIENTO PREVENTIVO Y/O CORRECTIVO A: ROTAVATOR MODELO R500S, ANCHO DE TRABAJO DE 1,80 MTS, PESO 530 KG, POTENCIA REQUERIDA 70-100 HP, TIPO:HOWARD PLACA: 47814 1. Revision general de todas las partes moviles del equipo. -2. Engrase y lubricacion de partes moviles. -3. Ajuste y engrase del embrague. Mantenimiento correctivo: -4. Limpieza general de todo el equipo. -5. Pintar el equipo, protectores y bigas con pintura electrostática color rojo, cuchillas color negro. -6. Etiquetado de seguridad  y señalizacion del equipo. 7. Reemplazar y completar tornilleria y tuercas faltantes. 8. Completar juego de azadones/cuchillas faltantes.</t>
  </si>
  <si>
    <t>SERVICIO DE MANTENIMIENTO PREVENTIVO Y/O CORRECTIVO A: MOTOBOMBA 10 HP 2*2 C/MOTOR HI FORCE DIESEL ALTA PRESION E/HIERRO FUNDIDO  BARNES- MOD: HD2 100-2 HF REF: 1E 0543 PLACA: 54336 1. Revisión del nivel y/o cambio de aceite de motor, -2, Revisión, limpieza y/o cambio de aceite. -2. Revisión, limpieza y/o cambio de filtro de aire. -3. Revision, limpieza y/o Cambio del filtro de combustible. -4. Revisión y calibración de la bomba de inyección e inyectores. -5. Revision de ajustes de tuercas y tornillos visibles. -6. Revisión y ajuste de prnos y culata/cilindro. Mantenimiento correctivo: -7. Cambio del yoyo de encendido. -8. Limpieza general de toda la motobomba. -9. Suministro de manguera flexible corrugada de 3' por 6 metros con acoples para motobomba.</t>
  </si>
  <si>
    <t>SERVICIO DE MANTENIMIENTO PREVENTIVO Y/O CORRECTIVO A: MOTOCULTOR TIPO KIPOR 9,5 HP MOTOR DIESEL ARRANQUE MANUAL C/ROTAVATOR TRASERO-ARADOR REVERSIBLE Y SUCADOR REF KDT910C PLACA: 54337 1. Revisión el nivel y/o  cambio de aceite de motor. -2. Revisión, limpieza y/o del filtro de aceite. -3. Revisión, limpieza y/o Cambio de filtro de aire. -4. Revision y/o Cambio del filtro de combustible.  -5. Revisión y calibración de bomba de inyección e inyectores. -6. Revision y ajuste de pernos y culata/cilindro. -7. Revisión y ajuste de tuercas y tornillos visibles. -8. Lubricación y engrase de parte moviles de los accesorios.  -9. Limpieza general de toda la maquina y sus accesorios. Mantenimiento correctivo: -10. Revisión y reemplazo de tornilleria, tuercas pasadores de seguridad de accesorios. -11. Limpieza profunda de componentes de los accesorios, como pulido de cuchillas/azadones, lavado de tapas de caucho, etc. -12. Instalar y ajustar piezas faltantes de accesorios (cuchilla/azadones). -13. Revisión y ajuste del sistema de cadena, piñones y ejes para el adecuado funionamiento del equipo, funionalidad actual de movimiento sólo de lado izquierdo. -14.Reviión y ajuste del sitema de arranque, acelerdor, perillas y mangos. -15. Revisión de la caja de cambios. -16. Revisión, ajuste y/o reemplazo de piezas rotas en la caja de cambios.</t>
  </si>
  <si>
    <t>SERVICIO DE MANTENIMIENTO PREVENTIVO Y/O CORRECTIVO A: GUADAÑADORA JAPONESA. B45 TIPO DE MOTOR: 2 TIEMPOS, CILINDRO VERTICAL, REFRIGERADA POR AIRE POTENCIA MAXIMA 2,5 HP 7500 RPM, MEZCLA DE COMBUSTIBLE, GASOLINA: ACEITE INCLUYE: KIT DE HERRAMIENTA, ARNES DE CARGA, CARETA DE PROTECCION.  PLACA: 59150 1. Revisión de la mariposa o perno de fijacion del cabezal que porta el hilo. -2. Revisión, apretado y/o reemplazo de  tornillos faltantes o deteriorados .-3. Revisión y limpieza de las rejillas de las tomas de aire de la refrigeración. -4. Revisión, limpieza y/o cambio de la bujía de encendido, Ref. Bujía Champion CJ8. -5. Revision del sistema de combustible, manguera y empaques. -6. Revision, limpieza y /o cambio del filtro de combustible. -7. Cada 50h de trabajo llenar con grasa la transmisión o engranaje. -8. Revisión, limpieza y/o de filtro de aire. -9. Limpieza, mantenimiento y ajuste del carburador. -10. Limpieza del tanque de combustible. -11. Revisión, limpieza y/o mantenimiento de la varilla del eje principal.  -12. Limpieza y mantenimiento general del motor. -13. Revisión y/o cambio del protector de cadera. -14. Revisión y/o cambio del protector y abrazaderas del cable de aceleración. -15. Revisión y matenimiento de la palanca de aceleración e interruptor de marchas. -16. Revisión y/o cambio de manilares y estado general del mago tipo barra, incluyendo abrazadera y tornilleria. -17. Revisión y/o cambio de todas las etiquetas de seguridad y de información de operación. -18. Revisión, matenimiento y/o ajuste de la tapa de cilindro. -19. Revisión y mantenimiento del embrague. 20, Revisión y ajuste del pedestal de motor y protector de tanque. Mantenimiento correctivo:  -21. Cambio de la caja de cambios (codo).</t>
  </si>
  <si>
    <t>SERVICIO DE MANTENIMIENTO PREVENTIVO Y/O CORRECTIVO A: GUADAÑADORA SHINDAWA B45 - 0,45 FLEXIBLE S/N T05920080686 PLACA: 45746 1. Revisión de la mariposa o perno de fijacion del cabezal que porta el hilo. -2. Revisión, apretado y/o reemplazo de  tornillos faltantes o deteriorados .-3. Revisión y limpieza de las rejillas de las tomas de aire de la refrigeración. -4. Revisión, limpieza y/o cambio de la bujía de encendido, Ref. Bujía Champion CJ8. -5. Revision del sistema de combustible, manguera y empaques. -6. Revision, limpieza y /o cambio del filtro de combustible. -7. Cada 50h de trabajo llenar con grasa la transmisión o engranaje. -8. Revisión, limpieza y/o de filtro de aire. -9. Limpieza, mantenimiento y ajuste del carburador. -10. Limpieza del tanque de combustible. -11. Revisión, limpieza y/o mantenimiento de la caja de cambios (codo). -12. Limpieza y mantenimiento general del motor. -13. Revisión y/o cambio del protector de cadera. -14. Revisión y/o cambio del protector y abrazaderas del cable de aceleración. -15. Revisión y matenimiento de la palanca de aceleración e interruptor de marchas. -16. Revisión y/o cambio de manilares y estado general del mago tipo barra, incluyendo abrazadera y tornilleria. -17. Revisión y/o cambio de todas las etiquetas de seguridad y de información de operación. -18. Revisión, matenimiento y/o ajuste de la tapa de cilindro. -19. Revisión y mantenimiento del embrague. 20, Revisión y ajuste del pedestal de motor y protector de tanque. Mantenimiento correctivo:  -21. Cambio de la varilla del eje principal.</t>
  </si>
  <si>
    <t>SERVICIO DE MANTENIMIENTO PREVENTIVO Y/O CORRECTIVO A: GUADAÑADORA TIPO SHINDAIWA B-41 JAPONESA DE 2.5 HP, ACCESORIOS. PLACA: 54504 1. Revisión de la mariposa o perno de fijacion del cabezal que porta el hilo. -2. Revisión, apretado y/o reemplazo de  tornillos faltantes o deteriorados .-3. Revisión y limpieza de las rejillas de las tomas de aire de la refrigeración. -4. Revisión, limpieza y/o cambio de la bujía de encendido, Ref. Bujía Champion CJ8. -5. Revision del sistema de combustible, manguera y empaques. -6. Revision, limpieza y /o cambio del filtro de combustible. -7. Cada 50h de trabajo llenar con grasa la transmisión o engranaje. -8. Revisión, limpieza y/o de filtro de aire. -9. Limpieza, mantenimiento y ajuste del carburador. -10. Limpieza del tanque de combustible. -11. Revisión, limpieza y/o mantenimiento de la varilla del eje principal.  -12. Limpieza y mantenimiento general del motor. -13. Revisión y/o cambio del protector de cadera. -14. Revisión y/o cambio del protector y abrazaderas del cable de aceleración. -15. Revisión y matenimiento de la palanca de aceleración e interruptor de marchas. -16. Revisión y/o cambio de manilares y estado general del mago tipo barra, incluyendo abrazadera y tornilleria. -17. Revisión y/o cambio de todas las etiquetas de seguridad y de información de operación. -18. Revisión, matenimiento y/o ajuste de la tapa de cilindro. -19. Revisión y mantenimiento del embrague. 20, Revisión y ajuste del pedestal de motor y protector de tanque. Mantenimiento correctivo:  -21. Cambio de la caja de cambios (codo).</t>
  </si>
  <si>
    <t>SERVICIO DE MANTENIMIENTO PREVENTIVO Y/O CORRECTIVO A: ARADO DE CINCEL VIBRATORIO DE 05 CINCELES DE ALCE HIDRAULICO MARCA INAMEC PLACA: 24515 1. Revision, ajuste y reemplazo de faltantes de tornilleria y tuercas de seguridad. -2. Pintura electrostática color negra para chasis, cinceles y resortes. -3. Revisión y reemplazo de faltantes de pasadores y pasador de anilla. -4. Afilado y pulido de puntas de cinceles. -5. Limpieza general del accesorio. -6. Incorporar etiquetas de seguridad y funciones operativas.</t>
  </si>
  <si>
    <t>SERVICIO DE MANTENIMIENTO PREVENTIVO Y/O CORRECTIVO A: ARADO TD 3 DISCOS PLACA: 8543 1. Revision, ajuste y reemplazo de faltantes de tornilleria y tuercas de seguridad. -2. Pintura electrostática color negra para chasis y resortes. -3. Revisiòn y reemplazo de faltantes de pasadores y pasador de anillas. -4. Afilado y pulido del filo de discos. -5. Limpieza general del accesorio. -6. Incorporar etiquetas de seguridad y funciones operativas.</t>
  </si>
  <si>
    <t>SERVICIO DE MANTENIMIENTO PREVENTIVO Y/O CORRECTIVO A: RENOVADOR DE PRADERAS CON ABONADOR, RPO 3P, DE TRES CINCELES ANCHO DE OPERACIÓN 1,80 MTS, POTENCIA REQUERIDA 68-80 HP, TIPO: MONTAÑA PLACA: 47813 Mantenimiento rentivo y correctivo: -1. Revision, ajuste y reemplazo de faltantes de tornilleria y tuercas de seguridad. -2. Revisión de estado y/o reemplazo del tornillo fusible del cincel (cada cincel). -3. Pintura electrostática color roja para chasis, soportes, exterior de la tolva, tubos rectos de tolva, deflector de la tolva y tubo basculante del abonador. Color negro para resortes, cincel parabólico, punta o zapato de cincel y rueda transmisión de abonador. -4. Revisiòn y reemplazo de faltantes de pasadores y pasador de anillas. -5. Afilado y pulido del filo de discos y cinceles. -6. Limieza general del accesorio y tolva. -7. Incorporar etiquetas de seguridad y funciones operativas. -8. Limpieza del tornillo dosificador y todas sus partes.</t>
  </si>
  <si>
    <t>SERVICIO DE MANTENIMIENTO PREVENTIVO Y/O CORRECTIVO A: MODULO DE BENEFICIO ECOLOGICO DE CAFÉ. DESPULPA EN SECO Y CLASIFICA GRANOS. ESPECIFICACIONES TECNICAS: CAPACIDAD DE CAFÉ CEREZA KG/H 500 KG. POTENCIA ELECTRICA 1.0 HP MOTOR SIMENS MONTAJE 110-220 CAPACIDAD DE TANQUE 350 LTS.  PLACA: 59154 1. Revisión general de las condiciones físicas del equipo. -2. Limpieza general de todo el equipo.-3. Engrase de cadena de mando, rodamientos de eje horizontal y bujes del eje alimentador. -4. Revisión y calibración del pechero.. -5. Revisión del estado, limpieza y/o cambio e la camisa despulpadora. -6. Revisión, ajuste y/o reemplazo de tornilleria, tuercas, arandelas, pines y mariposas.</t>
  </si>
  <si>
    <t>SERVICIO DE MANTENIMIENTO PREVENTIVO Y/O CORRECTIVO A: TALADRO DEWALT POTENCIA 650W, REVERSIBLE YB REF. DW508 S/N 090389 PLACA: 45748 1. Revisión general de las condiciones del equipo. -2. Limpieza general del equipo (Sopletear parte interna). -3. Revisión del estado del cable de conduto eléctrico. -4. Revisión y/o ajuste de piezas sueltas, trabadas o dañadas. -5. Comprobar el correcto funcionaminto del equipo.</t>
  </si>
  <si>
    <t>SERVICIO DE MANTENIMIENTO PREVENTIVO Y/O CORRECTIVO A: TALADRO DE ARBOL 1/2*8 PULGADAS  PLACA: 54273 1. Revisión general de las condiciones del equipo. -2. Limpieza general del equipo (Sopletear motor para expulsa particulas de polvo). -3. Revisión del estado del cable de conduto eléctrico, reemplazar de consierarse necesario. -4. Revisión y/o ajuste de piezas sueltas, trabadas o dañadas. -5. Revisión, ajuste y/o cambio de tornilleria y tuercas. -6. Ajustar caja de switch de encendio. -7. Comprobar el correcto funcionaminto del equipo.</t>
  </si>
  <si>
    <t>SERVICIO DE MANTENIMIENTO PREVENTIVO Y/O CORRECTIVO A: MOLINO SEMI-INDUSTRIAL, 2 CABALLOS DE POTENCIA EN HIERRO, MOTOR MONOFÁSICO, CON TOLVA PARA 80 A 100 KL. PLACA: 42462 1. Revision del correcto funcionamiento del motor. -2. Decteccion de zonas con sobrecalentamiento, olores, vibraciones y sonidos extraños. -3. Revision de ajustes de tuercas y tornillos visibles. -4. Lubricar correctamente los componentes del motor. -5. Limpieza general del motor. -6. Revisión y/o cambio del cable de conducto eléctrico. -7. Limpieza general del molino, tolva conica, soporte, engranajes, polea, banda, caja de switch de encendido. -8. Revisión y engrase de rodamientos y eje. -9. Refrescar guías de las cichillas.</t>
  </si>
  <si>
    <t>SERVICIO DE MANTENIMIENTO PREVENTIVO Y/O CORRECTIVO A: EQUIPO ELECTRICO PARA SOLDADURA marca: Gladiador, modelo: WS200 PLACA: 39447 1. Revisión general de las condiciones del equipo. -2. Limpieza general del equipo. -3. Revisión de amperaje. -4. Revisión e componestes internos para adecuado funcionamiento. -5. Limpieza de rendijas de ventilación, botoneras y ruletas. -6. Revisión, ajuste y/o reemplazo de tornilleria, tuercas y arandelas. -7. Revisión, limpieza y/o cambio de porta-electrodos, cables y bornes. -8. Revisión de la condición física y/o cambio de la pinza portaelectrodo y la pinza masa. -9. Revisión de condiciones físicas y adecuado funcionamiento de los cables conductores eléctricos.</t>
  </si>
  <si>
    <t>SERVICIO DE MANTENIMIENTO PREVENTIVO Y/O CORRECTIVO A: JAULA GESTACION  MODULO X 7 PLACA: 32554 32555 Cambio de partes dañadas, dobladas, cambio de puertas traseras de cada módulo, cambio de bisagras, reparación y/o cambio de comederos de cada jaula, aplicación de anticorrosivo y pintura general color amarillo. Dimensiones por jaula: Alto 1.10 m más anclaje al piso. (15 cm), largo 2.07 m, ancho 60 cm; material varilla de ½ pulgada. </t>
  </si>
  <si>
    <t>SERVICIO DE MANTENIMIENTO PREVENTIVO Y/O CORRECTIVO A: CERCA ELECTRICA MODELO H150K MARCA BRAMA CON VARILLA COOPERWELD (SITANCIA 150.000 METROS). PLACA: 42471 Limpieza y reparación completa, cambio de partes dañadas a nivel interno y externo.  </t>
  </si>
  <si>
    <t>SERVICIO DE MANTENIMIENTO PREVENTIVO Y/O CORRECTIVO A: CERCA ELECTRICA SYPEL (DISTANCIA 50.000 M) MARCA: CEBU PLACA: 45016 Limpieza y reparación completa, cambio de partes dañadas a nivel interno y externo.  </t>
  </si>
  <si>
    <t>SERVICIO DE MANTENIMIENTO PREVENTIVO Y/O CORRECTIVO A: PICA PASTOS PENAGOS PP600 PLACA: 46349 Inspección de las condiciones físicas y ambientales en las que se encuentra el equipo, cambio de yoyo para encendido, cambio de 4 cuchillas y 1 contra cuchilla, cambio de correas, mantenimiento y/o cambio de poleas, rodamientos,  cambio de mariposa que sujeta la cubierta de las cuchillas y el brazo expulsor; cambio de todas la partes dañadas que pueda tener el equipo, cambio de aceite del motor, cambio de filtro de aceite motor, limpieza interna del tanque de combustible y  filtro del combustible, sincronización mecánica del motor de la PICA PASTOS PENAGOS PP600. Dejar en óptimas condiciones de funcionamiento, pintura general del equipo, manteniendo los colores originales del mismo.</t>
  </si>
  <si>
    <t>SERVICIO DE MANTENIMIENTO PREVENTIVO Y/O CORRECTIVO A: JAULA PARIDERA COMPLETA CON CUNAS ESTRUC PLACA: 30628 32552 Limpieza, verificación, reparación y cambio de partes dañadas, Pintura general conservando los colores originales del equipo, mantenimiento preventivo y/o correctivo de ornamentación completa, cambio de estibas rotas, partidas o dañadas. dejar en perfectas condiciones de funcionamiento, pintura general. </t>
  </si>
  <si>
    <t>SERVICIO DE MANTENIMIENTO PREVENTIVO Y/O CORRECTIVO A: BIO300 TRITURADORA DE MATERIAL VEGETAL 13 HP CON MOTOR A GASOLINA  PLACA: 66184 1. Revisión general de las condiciones físicas del equipo. -2. Limpieza general de todo el equipo.-3. Revisión, ajuste y/o reemplazo de tornilleria y tuercas. -4. Revisión general del funcionamiento de las ruedas. -5. Calibración de la presión de aire de las ruedas. -6. Revisión del nivel y cambio de aceite de motor a gasolina Honda GX 390. -7. Revisión, limpieza y/o cambio del filtro de aceite. -8. Revisión, limpieza y/o cambio de filtro de aire. -9. Revision, limpieza y/o cambio del filtro de combustible. -10. Revisión y limpieza del tanque del combustible, colador y tubo de combustible (cambiar si lo requiere). -11. Limpieza general del motor. -12. Revisión y ajuste de pernos, culata/cilindro. -13. Revisión de nivel de liquido de la batería. -14. Revisión y limpieza de la taza de sedimenos. -13. Revisión y/o limpieza de la bujía. -14. Revisión y/o limpieza de testigos (luces) de válvulas. -15. Revisión de etiquetas de seguridad y funcionalidad operativa.</t>
  </si>
  <si>
    <t>SERVICIO DE MANTENIMIENTO PREVENTIVO Y/O CORRECTIVO A: JAULA PRECEBO COMPLETA ESTRUCTURA METALI PLACA: 30629 30630 ]Limpieza, verificación, reparación y cambio de partes dañadas, Pintura general conservando los colores originales del elemento, mantenimiento preventivo y correctivo de ornamentación completa, cambio de estibas rotas, partidas o dañadas. dejar en perfectas condones de funcionamiento.</t>
  </si>
  <si>
    <t>SERVICIO DE MANTENIMIENTO PREVENTIVO Y/O CORRECTIVO A: JAULA PARA CONEJO DE ENGORDE, MODULO DE 10 PUESTOS DE 1,50 X 1,00 X  10 MTS X 0,37 DE ALTO PLACA: 46366 46367 46368 46369 46370 46371 46372 46373 46374 46375 Limpieza, verificación, reparación y cambio de partes dañadas, Pintura general conservando los colores originales del elemento, mantenimiento preventivo y/o correctivo de ornamentación completa tanto de soportes de jaulas como de jaulas mismas en soldadura de puntos, cambio de tubería pvc ½ pulgada, cambio de chupos o bebederos dañados. </t>
  </si>
  <si>
    <t>SERVICIO DE MANTENIMIENTO PREVENTIVO Y/O CORRECTIVO A: JAULA PARA CONEJO MACHO CON COMEDERO REDONDA 60 CM DIAMETRO X 0,40 DE ALTO, COMEDERO EN LAMINA GALVANIZADA Y SOPORTE EN ANGULO DE 1" X 18 PLACA: 46360 46361 46362 46363 46364 46365 Limpieza, verificación, reparación y cambio de partes dañadas, Pintura general, mantenimiento preventivo y/o correctivo de ornamentación completa tanto de soportes de jaulas como de jaulas mismas en soldadura de puntos, cambio de tubería pvc ½ pulgada, cambio de chupos o bebederos dañados. </t>
  </si>
  <si>
    <t>SERVICIO DE MANTENIMIENTO PREVENTIVO Y/O CORRECTIVO A: MODULO DE UN NIVEL DE 1,72 *80*38 CON 4 CUATRO COMPARTIMIENTOS PARA CONEJA DE CRIA CON COMEDEROS EN LAMINA GALVANIZADA, BEBEDEROS AUTOMATICOS TIPO CHUPO, PARIDERAS FRABRICADAS EN LAMINA GALVANIZADA CON BANDEJA PLASTICA Y SOPORTES METALICOS. PLACA: 63603 63604 63605 63606 63607 Limpieza, verificación, reparación y cambio de partes dañadas, Pintura general conservando los colores originales del elemento, mantenimiento preventivo y/o correctivo de ornamentación completa tanto de soportes de jaulas como de jaulas mismas en soldadura de puntos, limpieza, reparación y/o cambio de canales colectoras de orín y agua dañadas; limpieza, reparación y/o cambio de comederos dañados; limpieza, reparación y/o cambio de tubería ½ pulgada y bebederos dañados.</t>
  </si>
  <si>
    <t>SERVICIO DE MANTENIMIENTO PREVENTIVO Y/O CORRECTIVO A: MODULO PARA CONEJOS DE LEVANTE Y ENGORDE DE 2 NIVELES CON 8 PUESTOS CADA UNO CON CAPACIDAD DE 32 CONEJOS, CADA MODULO CONSTA DE: 2 JAULAS DE 4 COMPARTIMENTOS, 8 BEBEDEROS AUTOMATICOS TIPO CHUPO INCLUYE TUBERIA Y ACCESORIOS, BANDEJAS ESTERCOLERAS EN LAMINA GALVANIZADA SISTEMA DE DRENAJE PARA LA ORINA PLACA: 63593 63594 63595 63596 63597 63598 63599 63600 63601 63602 Limpieza, verificación, reparación y cambio de partes dañadas, Pintura general conservando los colores originales del elemento, mantenimiento preventivo y/o correctivo de ornamentación completa tanto de soportes de jaulas como de jaulas mismas en soldadura de puntos, limpieza, reparación y/o cambio de canales colectoras de orín y agua dañadas; limpieza, reparación y/o cambio de latas colectoras dañadas;  limpieza, reparación y/o cambio de comederos dañados; limpieza, reparación y/o cambio de tubería ½ pulgada y bebederos dañados.</t>
  </si>
  <si>
    <t>SERVICIO DE MANTENIMIENTO PREVENTIVO Y/O CORRECTIVO A: JAULA DE CRIA PARA HEMBRA, MODULO PARA CONEJAS E CRIA DE 4 PUESTOS  DE 1,50 X 0,50 X 0,37, COMEDERO EN LAMINA GALVANIZADA CAIBRE 26, PARIDERA EN LAMINA GALVANIZDACON BANDEJA PLASTICA Y SOPORTE EN ANGULO DE 1 " X 18. PLACA: 46352 46353 46354 46355 46356 46357 46358 46359 Limpieza, verificación, reparación y cambio de partes dañadas, Pintura general conservando los colores originales del elemento, mantenimiento preventivo y/o correctivo de ornamentación completa tanto de soportes de jaulas como de jaulas mismas en soldadura de puntos, cambio de tubería pvc ½ pulgada, cambio de chupos o bebederos dañados. </t>
  </si>
  <si>
    <t>SERVICIO DE MANTENIMIENTO PREVENTIVO Y/O CORRECTIVO A: BRETE INDUGANAVET EN  TUBO GALVANIZADO DE DOS Y MEDIA Y UN  CUARTO DE PULGADA, PUERTA LATERAL AUTOMÁTICA, PUERTA POSTERIOR TIPO   CORREDERA S/N 140 PLACA: 60417 Sistema de cierre delantero (acuelladera), mantenimiento puerta corrediza trasera, puerta lateral, mantenimiento sistema de aprehensión lateral, engrase general, anclaje al sistema de pesaje y piso(Placa de concreto), mantenimiento de piso de madera plástica, cambio de partes dañadas, dejar en óptimo funcionamiento más pintura general conservando los colores originales del elemento.  </t>
  </si>
  <si>
    <t>SERVICIO DE MANTENIMIENTO PREVENTIVO Y/O CORRECTIVO A: CERCA ELECTRICA ALCANCE 120 KMS, MARCA EL CEBU  PLACA: 47946 limpieza y reparación completa, cambio de partes dañadas a nivel interno y externo.  </t>
  </si>
  <si>
    <t>SERVICIO DE MANTENIMIENTO PREVENTIVO Y/O CORRECTIVO A: TALADRO MILWAUKEE CON  PERCUTOR, INHALAMBRICO, 18V, MULTIUSOS. PLACA: 54040 Se necesita: 1. Revisión funcional. 2. Desensamble del equipo. 3. Revisión, ajuste y limpieza de sistema eléctrico y electrónico. 4. Revisión, ajuste, limpieza y lubricación de sistema mecánico. </t>
  </si>
  <si>
    <t>SERVICIO DE MANTENIMIENTO PREVENTIVO Y/O CORRECTIVO A: GUADAÑADORA MARCA HUSQVARNA 142R PLACA: 3008215 1. Revisión funcional. 2. Desensamble del equipo. 3. Revisión, cambio de la manija. 4. Revisión, ajuste, limpieza y lubricación de sistema mecánico, cambio de aceite y filtros. 5. Revisión, ajuste y limpieza de sistema eléctrico y electrónico, y bujias    6. Limpieza general. 7.cambio de yoyo por cuchilla. 8. Prueba funcional final.</t>
  </si>
  <si>
    <t>SERVICIO DE MANTENIMIENTO PREVENTIVO Y/O CORRECTIVO A: MOTOBOMBA DIESEL FORTE DEK (CON MOTOR DE 9.9 HP, BOMBA DE   3" ,VALVULA DE PIE DE 3", MANGUERA DE SUCCION DE 3" Y COCHE ) PLACA: 3008233 1. Revisión funcional. 2. Desensamble del equipo. 3. . Revisión, ajuste, limpieza y lubricación de sistema mecánico, cambio de aceite y filtros.          4. Limpieza general. 5.Prueba funcional final.</t>
  </si>
  <si>
    <t>SERVICIO DE MANTENIMIENTO PREVENTIVO Y/O CORRECTIVO A: MOTOBOMBA MITSHUBISHI  6HP 2" GT600-200H PLACA: 3008671 1. Revisión funcional. 2. Desensamble del equipo. 3. . Revisión, ajuste, limpieza y lubricación de sistema mecánico, cambio de aceite y filtros.          4. Limpieza general. 5.Prueba funcional final.  </t>
  </si>
  <si>
    <t>SERVICIO DE MANTENIMIENTO PREVETNIVO Y/O CORRECTIVO A: PICAPASTO PP600 CON BASE  4 CUCHILLAS PLACA: 3008667 1. Revisión funcional. 2. Desensamble del equipo. 3. Revisión, ajuste, limpieza y lubricación de sistema mecánico, cambio de aceite y filtros. 5. Revisión, ajuste y limpieza de sistema eléctrico y electrónico. 6.cambio de correas. 7.Limpieza general 8. Prueba funcional final.</t>
  </si>
  <si>
    <t>SERVICIO DE MANTENIMIENTO PREVENTIVO Y/O CORRECTIVO A: MOTOR ELECTRICO SIEMENS 1.OHP,60HZ. 115-230V PLACA: 3008821 1. Revisión funcional. 2. Desensamble del equipo. 3. . Revisión, ajuste, limpieza y lubricación de sistema mecánico, cambio de aceite y filtros (si aplica).          4. Limpieza general. 5.Prueba funcional final.</t>
  </si>
  <si>
    <t>SERVICIO DE MANTENIMIENTO PREVENTIVO Y/O CORRECTIVO A: ESTABLO 4 PUESTOS ALCE METALICO TUBO GALVANIZADO 1/2" TEJA LATA PLACA: 3001604 Se necesita: 1. Revisión funcional. 2. Desensamble del equipo. 3. Revisión, ajuste, limpieza y lubricación de sistema mecánico. 4. cambio de pintura conservando los colores originales del elemento y cambio de tejas tejas del material que se cuenta actualmente.</t>
  </si>
  <si>
    <t>SERVICIO DE MANTENIMIENTO PREVENTIVO Y/O CORRECTIVO A: CORRAL PORTATIL PARA TERNERAS, FABRICADO EN TUBO GALVANIZADO, DE FORMA RECTANGULAR, FABRICACION MODULAR DIMENSION VARIABLE. PLACA: 54009 Se necesita: 1. Revisión funcional. 2. Desensamble del equipo. 3. Revisión, ajuste, limpieza y lubricación de sistema mecánico. 4. cambio de pintura conservando los colores originales del elemento.   </t>
  </si>
  <si>
    <t>SERVICIO DE MANTENIMIENTO PREVENTIVO Y/O CORRECTIVO A: BRETE PARA MANEJO BOVINO, FABRICADO EN TUBO GALVANIZADO DE 2 PULGADAS, PARA USO EN LA CLINICA DE LA REPRODUCCION, CLINICA PATOLOGICA Y DIFERENTES EXPLOTACIONES GANADERAS; PUERTA LATERAL, CUELLERA DE APERTURA TOTAL, SISTEMA DE APREHENSION LATERAL, PISO EN MADERA PLASTICA. DIMENSION UNICA PARA BOVINOS, PARA ANIMALES ADULTOS. PLACA: 54008 Se necesita: 1. Revisión funcional. 2. Desensamble del equipo. 3. Revisión, ajuste, limpieza y lubricación de sistema mecánico. 4. cambio de pintura conservando los colores originales del elemento. </t>
  </si>
  <si>
    <t>BOLSA DE REPUESTOS BOLSA DE REPUESTOS PARA LOS EQUIPOS QUE REQUIERAN CAMBIO DE PARTES NO CONTEMPLADAS EN EL MANTENIMIENTO CORRECTIVO DE LOS ITEMS ANTERIORMENTE NOMBRADOS. ESTA BOLSA DE RESPUESTOS TIENE EL VALOR DE CUATRO MILLONES DE PESOS M/TE ($4.000.000) IVA INCLUIDO.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</si>
</sst>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rgb="FF000000"/>
      <name val="Calibri"/>
      <family val="2"/>
      <charset val="204"/>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style="medium">
        <color indexed="64"/>
      </bottom>
      <diagonal/>
    </border>
  </borders>
  <cellStyleXfs count="60">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30"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85">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35" borderId="26" xfId="0" applyFont="1" applyFill="1" applyBorder="1" applyAlignment="1" applyProtection="1">
      <alignment horizontal="left" vertical="center" wrapText="1"/>
      <protection locked="0"/>
    </xf>
    <xf numFmtId="0" fontId="3" fillId="0" borderId="26" xfId="0" applyFont="1" applyBorder="1" applyAlignment="1" applyProtection="1">
      <alignment horizontal="center" vertical="center"/>
      <protection hidden="1"/>
    </xf>
    <xf numFmtId="1" fontId="12" fillId="35" borderId="26" xfId="3" applyNumberFormat="1" applyFont="1" applyFill="1" applyBorder="1" applyAlignment="1" applyProtection="1">
      <alignment horizontal="center" vertical="center"/>
      <protection locked="0"/>
    </xf>
    <xf numFmtId="9" fontId="3" fillId="35" borderId="26" xfId="1" applyFont="1" applyFill="1" applyBorder="1" applyAlignment="1" applyProtection="1">
      <alignment horizontal="center" vertical="center"/>
      <protection locked="0"/>
    </xf>
    <xf numFmtId="43" fontId="3" fillId="0" borderId="26" xfId="3" applyFont="1" applyFill="1" applyBorder="1" applyAlignment="1" applyProtection="1">
      <alignment horizontal="center" vertical="center"/>
      <protection hidden="1"/>
    </xf>
    <xf numFmtId="43" fontId="3" fillId="0" borderId="26" xfId="3" applyFont="1" applyFill="1" applyBorder="1" applyAlignment="1" applyProtection="1">
      <alignment vertical="center"/>
      <protection hidden="1"/>
    </xf>
    <xf numFmtId="0" fontId="3" fillId="35"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3" fillId="2" borderId="4" xfId="0" applyFont="1" applyFill="1" applyBorder="1" applyAlignment="1" applyProtection="1">
      <alignment horizontal="center" vertical="center"/>
      <protection hidden="1"/>
    </xf>
    <xf numFmtId="0" fontId="1" fillId="0" borderId="35" xfId="0" applyFont="1" applyBorder="1" applyAlignment="1">
      <alignment horizontal="center" vertical="center" wrapText="1"/>
    </xf>
    <xf numFmtId="0" fontId="3" fillId="0" borderId="35" xfId="0" applyFont="1" applyBorder="1" applyAlignment="1">
      <alignment horizontal="center" vertical="center" wrapText="1"/>
    </xf>
    <xf numFmtId="43" fontId="12" fillId="35" borderId="1" xfId="4" applyFont="1" applyFill="1" applyBorder="1" applyAlignment="1" applyProtection="1">
      <alignment horizontal="center" vertical="center"/>
      <protection locked="0"/>
    </xf>
    <xf numFmtId="0" fontId="6" fillId="0" borderId="27" xfId="0" applyFont="1" applyBorder="1" applyAlignment="1" applyProtection="1">
      <alignment horizontal="left" vertical="center" wrapText="1"/>
      <protection hidden="1"/>
    </xf>
    <xf numFmtId="0" fontId="6" fillId="0" borderId="14" xfId="0" applyFont="1" applyBorder="1" applyAlignment="1" applyProtection="1">
      <alignment horizontal="left" vertical="center" wrapText="1"/>
      <protection hidden="1"/>
    </xf>
    <xf numFmtId="0" fontId="6" fillId="0" borderId="28" xfId="0" applyFont="1" applyBorder="1" applyAlignment="1" applyProtection="1">
      <alignment horizontal="left" vertical="center" wrapText="1"/>
      <protection hidden="1"/>
    </xf>
    <xf numFmtId="0" fontId="6" fillId="0" borderId="29" xfId="0" applyFont="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30" xfId="0" applyFont="1" applyBorder="1" applyAlignment="1" applyProtection="1">
      <alignment horizontal="left" vertical="center" wrapText="1"/>
      <protection hidden="1"/>
    </xf>
    <xf numFmtId="0" fontId="6" fillId="0" borderId="25" xfId="0" applyFont="1" applyBorder="1" applyAlignment="1" applyProtection="1">
      <alignment horizontal="left" vertical="center" wrapText="1"/>
      <protection hidden="1"/>
    </xf>
    <xf numFmtId="0" fontId="6" fillId="0" borderId="31" xfId="0" applyFont="1" applyBorder="1" applyAlignment="1" applyProtection="1">
      <alignment horizontal="left" vertical="center" wrapText="1"/>
      <protection hidden="1"/>
    </xf>
    <xf numFmtId="0" fontId="6" fillId="0" borderId="32" xfId="0" applyFont="1" applyBorder="1" applyAlignment="1" applyProtection="1">
      <alignment horizontal="left" vertical="center" wrapText="1"/>
      <protection hidden="1"/>
    </xf>
    <xf numFmtId="0" fontId="6" fillId="2" borderId="36" xfId="0" applyFont="1" applyFill="1" applyBorder="1" applyAlignment="1" applyProtection="1">
      <alignment horizontal="center" vertical="center"/>
      <protection hidden="1"/>
    </xf>
    <xf numFmtId="0" fontId="6" fillId="2" borderId="33" xfId="0" applyFont="1" applyFill="1" applyBorder="1" applyAlignment="1" applyProtection="1">
      <alignment horizontal="center" vertical="center"/>
      <protection hidden="1"/>
    </xf>
    <xf numFmtId="0" fontId="6" fillId="2" borderId="34"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4"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60">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0] 2 2" xfId="56" xr:uid="{00000000-0005-0000-0000-000028000000}"/>
    <cellStyle name="Millares [0] 2 3" xfId="53" xr:uid="{00000000-0005-0000-0000-000029000000}"/>
    <cellStyle name="Millares 2" xfId="3" xr:uid="{00000000-0005-0000-0000-00002A000000}"/>
    <cellStyle name="Millares 2 2" xfId="57" xr:uid="{00000000-0005-0000-0000-00002B000000}"/>
    <cellStyle name="Millares 2 3" xfId="54" xr:uid="{00000000-0005-0000-0000-00002C000000}"/>
    <cellStyle name="Millares 3" xfId="58" xr:uid="{00000000-0005-0000-0000-00002D000000}"/>
    <cellStyle name="Millares 4" xfId="59" xr:uid="{00000000-0005-0000-0000-00002E000000}"/>
    <cellStyle name="Neutral" xfId="12" builtinId="28" customBuiltin="1"/>
    <cellStyle name="Neutral 2" xfId="46" xr:uid="{00000000-0005-0000-0000-000030000000}"/>
    <cellStyle name="Normal" xfId="0" builtinId="0"/>
    <cellStyle name="Normal 2" xfId="55" xr:uid="{00000000-0005-0000-0000-00003200000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1"/>
  <sheetViews>
    <sheetView tabSelected="1" topLeftCell="A21" zoomScaleNormal="100" zoomScaleSheetLayoutView="70" zoomScalePageLayoutView="55" workbookViewId="0">
      <selection activeCell="I45" sqref="I45"/>
    </sheetView>
  </sheetViews>
  <sheetFormatPr baseColWidth="10" defaultColWidth="11.42578125" defaultRowHeight="15" x14ac:dyDescent="0.25"/>
  <cols>
    <col min="1" max="1" width="9.85546875" style="6" customWidth="1"/>
    <col min="2" max="2" width="62.28515625" style="6" customWidth="1"/>
    <col min="3" max="3" width="16.7109375" style="6" customWidth="1"/>
    <col min="4" max="4" width="16.140625" style="6" customWidth="1"/>
    <col min="5" max="5" width="18.42578125" style="6" customWidth="1"/>
    <col min="6" max="6" width="19.85546875" style="6" customWidth="1"/>
    <col min="7" max="7" width="12.85546875" style="6" customWidth="1"/>
    <col min="8" max="8" width="15" style="6" customWidth="1"/>
    <col min="9" max="9" width="16.5703125" style="6" customWidth="1"/>
    <col min="10" max="10" width="17.42578125" style="6" customWidth="1"/>
    <col min="11" max="11" width="17.85546875" style="8" customWidth="1"/>
    <col min="12" max="12" width="17.5703125" style="8" customWidth="1"/>
    <col min="13" max="13" width="16.7109375" style="8" customWidth="1"/>
    <col min="14" max="14" width="15.28515625" style="8" bestFit="1" customWidth="1"/>
    <col min="15" max="15" width="20.5703125" style="8" customWidth="1"/>
    <col min="16" max="16384" width="11.42578125" style="8"/>
  </cols>
  <sheetData>
    <row r="1" spans="1:15" x14ac:dyDescent="0.25">
      <c r="F1" s="7"/>
    </row>
    <row r="2" spans="1:15" ht="15.75" customHeight="1" x14ac:dyDescent="0.25">
      <c r="A2" s="72"/>
      <c r="B2" s="79" t="s">
        <v>0</v>
      </c>
      <c r="C2" s="79"/>
      <c r="D2" s="79"/>
      <c r="E2" s="79"/>
      <c r="F2" s="79"/>
      <c r="G2" s="79"/>
      <c r="H2" s="79"/>
      <c r="I2" s="79"/>
      <c r="J2" s="79"/>
      <c r="K2" s="79"/>
      <c r="L2" s="79"/>
      <c r="M2" s="79"/>
      <c r="N2" s="84" t="s">
        <v>37</v>
      </c>
      <c r="O2" s="84"/>
    </row>
    <row r="3" spans="1:15" ht="15.75" customHeight="1" x14ac:dyDescent="0.25">
      <c r="A3" s="72"/>
      <c r="B3" s="79" t="s">
        <v>1</v>
      </c>
      <c r="C3" s="79"/>
      <c r="D3" s="79"/>
      <c r="E3" s="79"/>
      <c r="F3" s="79"/>
      <c r="G3" s="79"/>
      <c r="H3" s="79"/>
      <c r="I3" s="79"/>
      <c r="J3" s="79"/>
      <c r="K3" s="79"/>
      <c r="L3" s="79"/>
      <c r="M3" s="79"/>
      <c r="N3" s="84" t="s">
        <v>40</v>
      </c>
      <c r="O3" s="84"/>
    </row>
    <row r="4" spans="1:15" ht="16.5" customHeight="1" x14ac:dyDescent="0.25">
      <c r="A4" s="72"/>
      <c r="B4" s="79" t="s">
        <v>36</v>
      </c>
      <c r="C4" s="79"/>
      <c r="D4" s="79"/>
      <c r="E4" s="79"/>
      <c r="F4" s="79"/>
      <c r="G4" s="79"/>
      <c r="H4" s="79"/>
      <c r="I4" s="79"/>
      <c r="J4" s="79"/>
      <c r="K4" s="79"/>
      <c r="L4" s="79"/>
      <c r="M4" s="79"/>
      <c r="N4" s="84" t="s">
        <v>41</v>
      </c>
      <c r="O4" s="84"/>
    </row>
    <row r="5" spans="1:15" ht="15" customHeight="1" x14ac:dyDescent="0.25">
      <c r="A5" s="72"/>
      <c r="B5" s="79"/>
      <c r="C5" s="79"/>
      <c r="D5" s="79"/>
      <c r="E5" s="79"/>
      <c r="F5" s="79"/>
      <c r="G5" s="79"/>
      <c r="H5" s="79"/>
      <c r="I5" s="79"/>
      <c r="J5" s="79"/>
      <c r="K5" s="79"/>
      <c r="L5" s="79"/>
      <c r="M5" s="79"/>
      <c r="N5" s="84" t="s">
        <v>38</v>
      </c>
      <c r="O5" s="84"/>
    </row>
    <row r="7" spans="1:15" x14ac:dyDescent="0.25">
      <c r="A7" s="9" t="s">
        <v>39</v>
      </c>
    </row>
    <row r="8" spans="1:15" x14ac:dyDescent="0.25">
      <c r="A8" s="9"/>
    </row>
    <row r="9" spans="1:15" x14ac:dyDescent="0.25">
      <c r="A9" s="10" t="s">
        <v>29</v>
      </c>
    </row>
    <row r="10" spans="1:15" ht="25.5" customHeight="1" x14ac:dyDescent="0.25">
      <c r="A10" s="52" t="s">
        <v>28</v>
      </c>
      <c r="B10" s="52"/>
      <c r="C10" s="11"/>
      <c r="E10" s="12" t="s">
        <v>21</v>
      </c>
      <c r="F10" s="57"/>
      <c r="G10" s="58"/>
      <c r="K10" s="13" t="s">
        <v>16</v>
      </c>
      <c r="L10" s="59"/>
      <c r="M10" s="60"/>
      <c r="N10" s="61"/>
    </row>
    <row r="11" spans="1:15" ht="15.75" thickBot="1" x14ac:dyDescent="0.3">
      <c r="A11" s="11"/>
      <c r="B11" s="11"/>
      <c r="C11" s="11"/>
      <c r="E11" s="14"/>
      <c r="F11" s="14"/>
      <c r="G11" s="14"/>
      <c r="K11" s="15"/>
      <c r="L11" s="16"/>
      <c r="M11" s="16"/>
      <c r="N11" s="16"/>
    </row>
    <row r="12" spans="1:15" ht="30.75" customHeight="1" thickBot="1" x14ac:dyDescent="0.3">
      <c r="A12" s="73" t="s">
        <v>26</v>
      </c>
      <c r="B12" s="74"/>
      <c r="C12" s="17"/>
      <c r="D12" s="54" t="s">
        <v>17</v>
      </c>
      <c r="E12" s="55"/>
      <c r="F12" s="55"/>
      <c r="G12" s="56"/>
      <c r="H12" s="5"/>
      <c r="I12" s="23"/>
      <c r="J12" s="23"/>
      <c r="K12" s="15"/>
    </row>
    <row r="13" spans="1:15" ht="15.75" thickBot="1" x14ac:dyDescent="0.3">
      <c r="A13" s="75"/>
      <c r="B13" s="76"/>
      <c r="C13" s="17"/>
      <c r="D13" s="16"/>
      <c r="E13" s="14"/>
      <c r="F13" s="14"/>
      <c r="G13" s="14"/>
      <c r="K13" s="15"/>
    </row>
    <row r="14" spans="1:15" ht="30" customHeight="1" thickBot="1" x14ac:dyDescent="0.3">
      <c r="A14" s="75"/>
      <c r="B14" s="76"/>
      <c r="C14" s="17"/>
      <c r="D14" s="54" t="s">
        <v>18</v>
      </c>
      <c r="E14" s="55"/>
      <c r="F14" s="55"/>
      <c r="G14" s="56"/>
      <c r="H14" s="5"/>
      <c r="I14" s="23"/>
      <c r="J14" s="23"/>
      <c r="K14" s="15"/>
    </row>
    <row r="15" spans="1:15" ht="18.75" customHeight="1" thickBot="1" x14ac:dyDescent="0.3">
      <c r="A15" s="75"/>
      <c r="B15" s="76"/>
      <c r="C15" s="17"/>
      <c r="E15" s="14"/>
      <c r="F15" s="14"/>
      <c r="G15" s="14"/>
      <c r="K15" s="15"/>
    </row>
    <row r="16" spans="1:15" ht="24" customHeight="1" thickBot="1" x14ac:dyDescent="0.3">
      <c r="A16" s="77"/>
      <c r="B16" s="78"/>
      <c r="C16" s="17"/>
      <c r="D16" s="54" t="s">
        <v>22</v>
      </c>
      <c r="E16" s="55"/>
      <c r="F16" s="55"/>
      <c r="G16" s="56"/>
      <c r="H16" s="5"/>
      <c r="I16" s="23"/>
      <c r="J16" s="23"/>
      <c r="K16" s="15"/>
      <c r="L16" s="16"/>
      <c r="M16" s="16"/>
      <c r="N16" s="16"/>
    </row>
    <row r="17" spans="1:15" x14ac:dyDescent="0.25">
      <c r="A17" s="11"/>
      <c r="B17" s="11"/>
      <c r="C17" s="11"/>
      <c r="E17" s="14"/>
      <c r="F17" s="14"/>
      <c r="G17" s="14"/>
      <c r="K17" s="15"/>
      <c r="L17" s="16"/>
      <c r="M17" s="16"/>
      <c r="N17" s="16"/>
    </row>
    <row r="19" spans="1:15" s="20" customFormat="1" ht="103.5" customHeight="1" x14ac:dyDescent="0.25">
      <c r="A19" s="18" t="s">
        <v>27</v>
      </c>
      <c r="B19" s="18" t="s">
        <v>2</v>
      </c>
      <c r="C19" s="18" t="s">
        <v>19</v>
      </c>
      <c r="D19" s="18" t="s">
        <v>3</v>
      </c>
      <c r="E19" s="18" t="s">
        <v>23</v>
      </c>
      <c r="F19" s="19" t="s">
        <v>4</v>
      </c>
      <c r="G19" s="19" t="s">
        <v>25</v>
      </c>
      <c r="H19" s="19" t="s">
        <v>5</v>
      </c>
      <c r="I19" s="19" t="s">
        <v>31</v>
      </c>
      <c r="J19" s="19" t="s">
        <v>34</v>
      </c>
      <c r="K19" s="19" t="s">
        <v>6</v>
      </c>
      <c r="L19" s="19" t="s">
        <v>7</v>
      </c>
      <c r="M19" s="19" t="s">
        <v>8</v>
      </c>
      <c r="N19" s="19" t="s">
        <v>30</v>
      </c>
      <c r="O19" s="19" t="s">
        <v>9</v>
      </c>
    </row>
    <row r="20" spans="1:15" s="20" customFormat="1" ht="350.25" customHeight="1" x14ac:dyDescent="0.25">
      <c r="A20" s="29">
        <v>1</v>
      </c>
      <c r="B20" s="38" t="s">
        <v>45</v>
      </c>
      <c r="C20" s="28"/>
      <c r="D20" s="37">
        <v>1</v>
      </c>
      <c r="E20" s="35" t="s">
        <v>44</v>
      </c>
      <c r="F20" s="30"/>
      <c r="G20" s="31">
        <v>0</v>
      </c>
      <c r="H20" s="32">
        <f t="shared" ref="H20:H62" si="0">+ROUND(F20*G20,0)</f>
        <v>0</v>
      </c>
      <c r="I20" s="31">
        <v>0</v>
      </c>
      <c r="J20" s="32">
        <f>ROUND(F20*I20,0)</f>
        <v>0</v>
      </c>
      <c r="K20" s="32">
        <f t="shared" ref="K20" si="1">ROUND(F20+H20+J20,0)</f>
        <v>0</v>
      </c>
      <c r="L20" s="32">
        <f t="shared" ref="L20" si="2">ROUND(F20*D20,0)</f>
        <v>0</v>
      </c>
      <c r="M20" s="32">
        <f t="shared" ref="M20" si="3">ROUND(L20*G20,0)</f>
        <v>0</v>
      </c>
      <c r="N20" s="32">
        <f>ROUND(L20*I20,0)</f>
        <v>0</v>
      </c>
      <c r="O20" s="33">
        <f t="shared" ref="O20" si="4">ROUND(L20+N20+M20,0)</f>
        <v>0</v>
      </c>
    </row>
    <row r="21" spans="1:15" s="20" customFormat="1" ht="132" customHeight="1" x14ac:dyDescent="0.25">
      <c r="A21" s="26">
        <v>2</v>
      </c>
      <c r="B21" s="38" t="s">
        <v>46</v>
      </c>
      <c r="C21" s="34"/>
      <c r="D21" s="37">
        <v>1</v>
      </c>
      <c r="E21" s="35" t="s">
        <v>44</v>
      </c>
      <c r="F21" s="27"/>
      <c r="G21" s="31">
        <v>0</v>
      </c>
      <c r="H21" s="32">
        <f t="shared" si="0"/>
        <v>0</v>
      </c>
      <c r="I21" s="31">
        <v>0</v>
      </c>
      <c r="J21" s="32">
        <f t="shared" ref="J21:J42" si="5">ROUND(F21*I21,0)</f>
        <v>0</v>
      </c>
      <c r="K21" s="32">
        <f t="shared" ref="K21:K42" si="6">ROUND(F21+H21+J21,0)</f>
        <v>0</v>
      </c>
      <c r="L21" s="32">
        <f t="shared" ref="L21:L42" si="7">ROUND(F21*D21,0)</f>
        <v>0</v>
      </c>
      <c r="M21" s="32">
        <f t="shared" ref="M21:M42" si="8">ROUND(L21*G21,0)</f>
        <v>0</v>
      </c>
      <c r="N21" s="32">
        <f t="shared" ref="N21:N42" si="9">ROUND(L21*I21,0)</f>
        <v>0</v>
      </c>
      <c r="O21" s="33">
        <f t="shared" ref="O21:O42" si="10">ROUND(L21+N21+M21,0)</f>
        <v>0</v>
      </c>
    </row>
    <row r="22" spans="1:15" s="20" customFormat="1" ht="140.25" customHeight="1" x14ac:dyDescent="0.25">
      <c r="A22" s="26">
        <v>3</v>
      </c>
      <c r="B22" s="38" t="s">
        <v>47</v>
      </c>
      <c r="C22" s="34"/>
      <c r="D22" s="37">
        <v>1</v>
      </c>
      <c r="E22" s="35" t="s">
        <v>44</v>
      </c>
      <c r="F22" s="27"/>
      <c r="G22" s="31">
        <v>0</v>
      </c>
      <c r="H22" s="32">
        <f t="shared" si="0"/>
        <v>0</v>
      </c>
      <c r="I22" s="31">
        <v>0</v>
      </c>
      <c r="J22" s="32">
        <f t="shared" si="5"/>
        <v>0</v>
      </c>
      <c r="K22" s="32">
        <f t="shared" si="6"/>
        <v>0</v>
      </c>
      <c r="L22" s="32">
        <f t="shared" si="7"/>
        <v>0</v>
      </c>
      <c r="M22" s="32">
        <f t="shared" si="8"/>
        <v>0</v>
      </c>
      <c r="N22" s="32">
        <f t="shared" si="9"/>
        <v>0</v>
      </c>
      <c r="O22" s="33">
        <f t="shared" si="10"/>
        <v>0</v>
      </c>
    </row>
    <row r="23" spans="1:15" s="20" customFormat="1" ht="120" customHeight="1" x14ac:dyDescent="0.25">
      <c r="A23" s="29">
        <v>4</v>
      </c>
      <c r="B23" s="38" t="s">
        <v>48</v>
      </c>
      <c r="C23" s="34"/>
      <c r="D23" s="37">
        <v>1</v>
      </c>
      <c r="E23" s="35" t="s">
        <v>44</v>
      </c>
      <c r="F23" s="27"/>
      <c r="G23" s="31">
        <v>0</v>
      </c>
      <c r="H23" s="32">
        <f t="shared" si="0"/>
        <v>0</v>
      </c>
      <c r="I23" s="31">
        <v>0</v>
      </c>
      <c r="J23" s="32">
        <f t="shared" si="5"/>
        <v>0</v>
      </c>
      <c r="K23" s="32">
        <f t="shared" si="6"/>
        <v>0</v>
      </c>
      <c r="L23" s="32">
        <f t="shared" si="7"/>
        <v>0</v>
      </c>
      <c r="M23" s="32">
        <f t="shared" si="8"/>
        <v>0</v>
      </c>
      <c r="N23" s="32">
        <f t="shared" si="9"/>
        <v>0</v>
      </c>
      <c r="O23" s="33">
        <f t="shared" si="10"/>
        <v>0</v>
      </c>
    </row>
    <row r="24" spans="1:15" s="20" customFormat="1" ht="214.5" customHeight="1" x14ac:dyDescent="0.25">
      <c r="A24" s="26">
        <v>5</v>
      </c>
      <c r="B24" s="38" t="s">
        <v>49</v>
      </c>
      <c r="C24" s="34"/>
      <c r="D24" s="37">
        <v>1</v>
      </c>
      <c r="E24" s="35" t="s">
        <v>44</v>
      </c>
      <c r="F24" s="27"/>
      <c r="G24" s="31">
        <v>0</v>
      </c>
      <c r="H24" s="32">
        <f t="shared" si="0"/>
        <v>0</v>
      </c>
      <c r="I24" s="31">
        <v>0</v>
      </c>
      <c r="J24" s="32">
        <f t="shared" si="5"/>
        <v>0</v>
      </c>
      <c r="K24" s="32">
        <f t="shared" si="6"/>
        <v>0</v>
      </c>
      <c r="L24" s="32">
        <f t="shared" si="7"/>
        <v>0</v>
      </c>
      <c r="M24" s="32">
        <f t="shared" si="8"/>
        <v>0</v>
      </c>
      <c r="N24" s="32">
        <f t="shared" si="9"/>
        <v>0</v>
      </c>
      <c r="O24" s="33">
        <f t="shared" si="10"/>
        <v>0</v>
      </c>
    </row>
    <row r="25" spans="1:15" s="20" customFormat="1" ht="155.25" customHeight="1" x14ac:dyDescent="0.25">
      <c r="A25" s="26">
        <v>6</v>
      </c>
      <c r="B25" s="38" t="s">
        <v>50</v>
      </c>
      <c r="C25" s="34"/>
      <c r="D25" s="37">
        <v>1</v>
      </c>
      <c r="E25" s="35" t="s">
        <v>44</v>
      </c>
      <c r="F25" s="27"/>
      <c r="G25" s="31">
        <v>0</v>
      </c>
      <c r="H25" s="32">
        <f t="shared" si="0"/>
        <v>0</v>
      </c>
      <c r="I25" s="31">
        <v>0</v>
      </c>
      <c r="J25" s="32">
        <f t="shared" si="5"/>
        <v>0</v>
      </c>
      <c r="K25" s="32">
        <f t="shared" si="6"/>
        <v>0</v>
      </c>
      <c r="L25" s="32">
        <f t="shared" si="7"/>
        <v>0</v>
      </c>
      <c r="M25" s="32">
        <f t="shared" si="8"/>
        <v>0</v>
      </c>
      <c r="N25" s="32">
        <f t="shared" si="9"/>
        <v>0</v>
      </c>
      <c r="O25" s="33">
        <f t="shared" si="10"/>
        <v>0</v>
      </c>
    </row>
    <row r="26" spans="1:15" s="20" customFormat="1" ht="153.75" customHeight="1" x14ac:dyDescent="0.25">
      <c r="A26" s="29">
        <v>7</v>
      </c>
      <c r="B26" s="38" t="s">
        <v>51</v>
      </c>
      <c r="C26" s="34"/>
      <c r="D26" s="37">
        <v>1</v>
      </c>
      <c r="E26" s="35" t="s">
        <v>44</v>
      </c>
      <c r="F26" s="27"/>
      <c r="G26" s="31">
        <v>0</v>
      </c>
      <c r="H26" s="32">
        <f t="shared" si="0"/>
        <v>0</v>
      </c>
      <c r="I26" s="31">
        <v>0</v>
      </c>
      <c r="J26" s="32">
        <f t="shared" si="5"/>
        <v>0</v>
      </c>
      <c r="K26" s="32">
        <f t="shared" si="6"/>
        <v>0</v>
      </c>
      <c r="L26" s="32">
        <f t="shared" si="7"/>
        <v>0</v>
      </c>
      <c r="M26" s="32">
        <f t="shared" si="8"/>
        <v>0</v>
      </c>
      <c r="N26" s="32">
        <f t="shared" si="9"/>
        <v>0</v>
      </c>
      <c r="O26" s="33">
        <f t="shared" si="10"/>
        <v>0</v>
      </c>
    </row>
    <row r="27" spans="1:15" s="20" customFormat="1" ht="180.75" customHeight="1" x14ac:dyDescent="0.25">
      <c r="A27" s="26">
        <v>8</v>
      </c>
      <c r="B27" s="38" t="s">
        <v>52</v>
      </c>
      <c r="C27" s="34"/>
      <c r="D27" s="37">
        <v>1</v>
      </c>
      <c r="E27" s="35" t="s">
        <v>44</v>
      </c>
      <c r="F27" s="27"/>
      <c r="G27" s="31">
        <v>0</v>
      </c>
      <c r="H27" s="32">
        <f t="shared" si="0"/>
        <v>0</v>
      </c>
      <c r="I27" s="31">
        <v>0</v>
      </c>
      <c r="J27" s="32">
        <f t="shared" si="5"/>
        <v>0</v>
      </c>
      <c r="K27" s="32">
        <f t="shared" si="6"/>
        <v>0</v>
      </c>
      <c r="L27" s="32">
        <f t="shared" si="7"/>
        <v>0</v>
      </c>
      <c r="M27" s="32">
        <f t="shared" si="8"/>
        <v>0</v>
      </c>
      <c r="N27" s="32">
        <f t="shared" si="9"/>
        <v>0</v>
      </c>
      <c r="O27" s="33">
        <f t="shared" si="10"/>
        <v>0</v>
      </c>
    </row>
    <row r="28" spans="1:15" s="20" customFormat="1" ht="285" customHeight="1" x14ac:dyDescent="0.25">
      <c r="A28" s="26">
        <v>9</v>
      </c>
      <c r="B28" s="38" t="s">
        <v>53</v>
      </c>
      <c r="C28" s="34"/>
      <c r="D28" s="37">
        <v>1</v>
      </c>
      <c r="E28" s="35" t="s">
        <v>44</v>
      </c>
      <c r="F28" s="27"/>
      <c r="G28" s="31">
        <v>0</v>
      </c>
      <c r="H28" s="32">
        <f t="shared" si="0"/>
        <v>0</v>
      </c>
      <c r="I28" s="31">
        <v>0</v>
      </c>
      <c r="J28" s="32">
        <f t="shared" si="5"/>
        <v>0</v>
      </c>
      <c r="K28" s="32">
        <f t="shared" si="6"/>
        <v>0</v>
      </c>
      <c r="L28" s="32">
        <f t="shared" si="7"/>
        <v>0</v>
      </c>
      <c r="M28" s="32">
        <f t="shared" si="8"/>
        <v>0</v>
      </c>
      <c r="N28" s="32">
        <f t="shared" si="9"/>
        <v>0</v>
      </c>
      <c r="O28" s="33">
        <f t="shared" si="10"/>
        <v>0</v>
      </c>
    </row>
    <row r="29" spans="1:15" s="20" customFormat="1" ht="358.5" customHeight="1" x14ac:dyDescent="0.25">
      <c r="A29" s="29">
        <v>10</v>
      </c>
      <c r="B29" s="38" t="s">
        <v>54</v>
      </c>
      <c r="C29" s="34"/>
      <c r="D29" s="37">
        <v>1</v>
      </c>
      <c r="E29" s="35" t="s">
        <v>44</v>
      </c>
      <c r="F29" s="27"/>
      <c r="G29" s="31">
        <v>0</v>
      </c>
      <c r="H29" s="32">
        <f t="shared" si="0"/>
        <v>0</v>
      </c>
      <c r="I29" s="31">
        <v>0</v>
      </c>
      <c r="J29" s="32">
        <f t="shared" si="5"/>
        <v>0</v>
      </c>
      <c r="K29" s="32">
        <f t="shared" si="6"/>
        <v>0</v>
      </c>
      <c r="L29" s="32">
        <f t="shared" si="7"/>
        <v>0</v>
      </c>
      <c r="M29" s="32">
        <f t="shared" si="8"/>
        <v>0</v>
      </c>
      <c r="N29" s="32">
        <f t="shared" si="9"/>
        <v>0</v>
      </c>
      <c r="O29" s="33">
        <f t="shared" si="10"/>
        <v>0</v>
      </c>
    </row>
    <row r="30" spans="1:15" s="20" customFormat="1" ht="333.75" customHeight="1" x14ac:dyDescent="0.25">
      <c r="A30" s="26">
        <v>11</v>
      </c>
      <c r="B30" s="38" t="s">
        <v>55</v>
      </c>
      <c r="C30" s="34"/>
      <c r="D30" s="37">
        <v>1</v>
      </c>
      <c r="E30" s="35" t="s">
        <v>44</v>
      </c>
      <c r="F30" s="27"/>
      <c r="G30" s="31">
        <v>0</v>
      </c>
      <c r="H30" s="32">
        <f t="shared" si="0"/>
        <v>0</v>
      </c>
      <c r="I30" s="31">
        <v>0</v>
      </c>
      <c r="J30" s="32">
        <f t="shared" si="5"/>
        <v>0</v>
      </c>
      <c r="K30" s="32">
        <f t="shared" si="6"/>
        <v>0</v>
      </c>
      <c r="L30" s="32">
        <f t="shared" si="7"/>
        <v>0</v>
      </c>
      <c r="M30" s="32">
        <f t="shared" si="8"/>
        <v>0</v>
      </c>
      <c r="N30" s="32">
        <f t="shared" si="9"/>
        <v>0</v>
      </c>
      <c r="O30" s="33">
        <f t="shared" si="10"/>
        <v>0</v>
      </c>
    </row>
    <row r="31" spans="1:15" s="20" customFormat="1" ht="313.5" customHeight="1" x14ac:dyDescent="0.25">
      <c r="A31" s="26">
        <v>12</v>
      </c>
      <c r="B31" s="38" t="s">
        <v>56</v>
      </c>
      <c r="C31" s="34"/>
      <c r="D31" s="37">
        <v>1</v>
      </c>
      <c r="E31" s="35" t="s">
        <v>44</v>
      </c>
      <c r="F31" s="27"/>
      <c r="G31" s="31">
        <v>0</v>
      </c>
      <c r="H31" s="32">
        <f t="shared" si="0"/>
        <v>0</v>
      </c>
      <c r="I31" s="31">
        <v>0</v>
      </c>
      <c r="J31" s="32">
        <f t="shared" si="5"/>
        <v>0</v>
      </c>
      <c r="K31" s="32">
        <f t="shared" si="6"/>
        <v>0</v>
      </c>
      <c r="L31" s="32">
        <f t="shared" si="7"/>
        <v>0</v>
      </c>
      <c r="M31" s="32">
        <f t="shared" si="8"/>
        <v>0</v>
      </c>
      <c r="N31" s="32">
        <f t="shared" si="9"/>
        <v>0</v>
      </c>
      <c r="O31" s="33">
        <f t="shared" si="10"/>
        <v>0</v>
      </c>
    </row>
    <row r="32" spans="1:15" s="20" customFormat="1" ht="132" customHeight="1" x14ac:dyDescent="0.25">
      <c r="A32" s="29">
        <v>13</v>
      </c>
      <c r="B32" s="38" t="s">
        <v>57</v>
      </c>
      <c r="C32" s="34"/>
      <c r="D32" s="37">
        <v>1</v>
      </c>
      <c r="E32" s="35" t="s">
        <v>44</v>
      </c>
      <c r="F32" s="27"/>
      <c r="G32" s="31">
        <v>0</v>
      </c>
      <c r="H32" s="32">
        <f t="shared" si="0"/>
        <v>0</v>
      </c>
      <c r="I32" s="31">
        <v>0</v>
      </c>
      <c r="J32" s="32">
        <f t="shared" si="5"/>
        <v>0</v>
      </c>
      <c r="K32" s="32">
        <f t="shared" si="6"/>
        <v>0</v>
      </c>
      <c r="L32" s="32">
        <f t="shared" si="7"/>
        <v>0</v>
      </c>
      <c r="M32" s="32">
        <f t="shared" si="8"/>
        <v>0</v>
      </c>
      <c r="N32" s="32">
        <f t="shared" si="9"/>
        <v>0</v>
      </c>
      <c r="O32" s="33">
        <f t="shared" si="10"/>
        <v>0</v>
      </c>
    </row>
    <row r="33" spans="1:15" s="20" customFormat="1" ht="115.5" customHeight="1" x14ac:dyDescent="0.25">
      <c r="A33" s="26">
        <v>14</v>
      </c>
      <c r="B33" s="38" t="s">
        <v>58</v>
      </c>
      <c r="C33" s="34"/>
      <c r="D33" s="37">
        <v>1</v>
      </c>
      <c r="E33" s="35" t="s">
        <v>44</v>
      </c>
      <c r="F33" s="27"/>
      <c r="G33" s="31">
        <v>0</v>
      </c>
      <c r="H33" s="32">
        <f t="shared" si="0"/>
        <v>0</v>
      </c>
      <c r="I33" s="31">
        <v>0</v>
      </c>
      <c r="J33" s="32">
        <f t="shared" si="5"/>
        <v>0</v>
      </c>
      <c r="K33" s="32">
        <f t="shared" si="6"/>
        <v>0</v>
      </c>
      <c r="L33" s="32">
        <f t="shared" si="7"/>
        <v>0</v>
      </c>
      <c r="M33" s="32">
        <f t="shared" si="8"/>
        <v>0</v>
      </c>
      <c r="N33" s="32">
        <f t="shared" si="9"/>
        <v>0</v>
      </c>
      <c r="O33" s="33">
        <f t="shared" si="10"/>
        <v>0</v>
      </c>
    </row>
    <row r="34" spans="1:15" s="20" customFormat="1" ht="213" customHeight="1" x14ac:dyDescent="0.25">
      <c r="A34" s="26">
        <v>15</v>
      </c>
      <c r="B34" s="38" t="s">
        <v>59</v>
      </c>
      <c r="C34" s="34"/>
      <c r="D34" s="37">
        <v>1</v>
      </c>
      <c r="E34" s="35" t="s">
        <v>44</v>
      </c>
      <c r="F34" s="27"/>
      <c r="G34" s="31">
        <v>0</v>
      </c>
      <c r="H34" s="32">
        <f t="shared" si="0"/>
        <v>0</v>
      </c>
      <c r="I34" s="31">
        <v>0</v>
      </c>
      <c r="J34" s="32">
        <f t="shared" si="5"/>
        <v>0</v>
      </c>
      <c r="K34" s="32">
        <f t="shared" si="6"/>
        <v>0</v>
      </c>
      <c r="L34" s="32">
        <f t="shared" si="7"/>
        <v>0</v>
      </c>
      <c r="M34" s="32">
        <f t="shared" si="8"/>
        <v>0</v>
      </c>
      <c r="N34" s="32">
        <f t="shared" si="9"/>
        <v>0</v>
      </c>
      <c r="O34" s="33">
        <f t="shared" si="10"/>
        <v>0</v>
      </c>
    </row>
    <row r="35" spans="1:15" s="20" customFormat="1" ht="178.5" customHeight="1" x14ac:dyDescent="0.25">
      <c r="A35" s="29">
        <v>16</v>
      </c>
      <c r="B35" s="38" t="s">
        <v>60</v>
      </c>
      <c r="C35" s="34"/>
      <c r="D35" s="37">
        <v>1</v>
      </c>
      <c r="E35" s="35" t="s">
        <v>44</v>
      </c>
      <c r="F35" s="27"/>
      <c r="G35" s="31">
        <v>0</v>
      </c>
      <c r="H35" s="32">
        <f t="shared" si="0"/>
        <v>0</v>
      </c>
      <c r="I35" s="31">
        <v>0</v>
      </c>
      <c r="J35" s="32">
        <f t="shared" si="5"/>
        <v>0</v>
      </c>
      <c r="K35" s="32">
        <f t="shared" si="6"/>
        <v>0</v>
      </c>
      <c r="L35" s="32">
        <f t="shared" si="7"/>
        <v>0</v>
      </c>
      <c r="M35" s="32">
        <f t="shared" si="8"/>
        <v>0</v>
      </c>
      <c r="N35" s="32">
        <f t="shared" si="9"/>
        <v>0</v>
      </c>
      <c r="O35" s="33">
        <f t="shared" si="10"/>
        <v>0</v>
      </c>
    </row>
    <row r="36" spans="1:15" s="20" customFormat="1" ht="120" customHeight="1" x14ac:dyDescent="0.25">
      <c r="A36" s="26">
        <v>17</v>
      </c>
      <c r="B36" s="38" t="s">
        <v>61</v>
      </c>
      <c r="C36" s="34"/>
      <c r="D36" s="37">
        <v>1</v>
      </c>
      <c r="E36" s="35" t="s">
        <v>44</v>
      </c>
      <c r="F36" s="27"/>
      <c r="G36" s="31">
        <v>0</v>
      </c>
      <c r="H36" s="32">
        <f t="shared" si="0"/>
        <v>0</v>
      </c>
      <c r="I36" s="31">
        <v>0</v>
      </c>
      <c r="J36" s="32">
        <f t="shared" si="5"/>
        <v>0</v>
      </c>
      <c r="K36" s="32">
        <f t="shared" si="6"/>
        <v>0</v>
      </c>
      <c r="L36" s="32">
        <f t="shared" si="7"/>
        <v>0</v>
      </c>
      <c r="M36" s="32">
        <f t="shared" si="8"/>
        <v>0</v>
      </c>
      <c r="N36" s="32">
        <f t="shared" si="9"/>
        <v>0</v>
      </c>
      <c r="O36" s="33">
        <f t="shared" si="10"/>
        <v>0</v>
      </c>
    </row>
    <row r="37" spans="1:15" s="20" customFormat="1" ht="147.75" customHeight="1" x14ac:dyDescent="0.25">
      <c r="A37" s="26">
        <v>18</v>
      </c>
      <c r="B37" s="38" t="s">
        <v>62</v>
      </c>
      <c r="C37" s="34"/>
      <c r="D37" s="37">
        <v>1</v>
      </c>
      <c r="E37" s="35" t="s">
        <v>44</v>
      </c>
      <c r="F37" s="27"/>
      <c r="G37" s="31">
        <v>0</v>
      </c>
      <c r="H37" s="32">
        <f t="shared" si="0"/>
        <v>0</v>
      </c>
      <c r="I37" s="31">
        <v>0</v>
      </c>
      <c r="J37" s="32">
        <f t="shared" si="5"/>
        <v>0</v>
      </c>
      <c r="K37" s="32">
        <f t="shared" si="6"/>
        <v>0</v>
      </c>
      <c r="L37" s="32">
        <f t="shared" si="7"/>
        <v>0</v>
      </c>
      <c r="M37" s="32">
        <f t="shared" si="8"/>
        <v>0</v>
      </c>
      <c r="N37" s="32">
        <f t="shared" si="9"/>
        <v>0</v>
      </c>
      <c r="O37" s="33">
        <f t="shared" si="10"/>
        <v>0</v>
      </c>
    </row>
    <row r="38" spans="1:15" s="20" customFormat="1" ht="175.5" customHeight="1" x14ac:dyDescent="0.25">
      <c r="A38" s="29">
        <v>19</v>
      </c>
      <c r="B38" s="38" t="s">
        <v>63</v>
      </c>
      <c r="C38" s="34"/>
      <c r="D38" s="37">
        <v>1</v>
      </c>
      <c r="E38" s="35" t="s">
        <v>44</v>
      </c>
      <c r="F38" s="27"/>
      <c r="G38" s="31">
        <v>0</v>
      </c>
      <c r="H38" s="32">
        <f t="shared" si="0"/>
        <v>0</v>
      </c>
      <c r="I38" s="31">
        <v>0</v>
      </c>
      <c r="J38" s="32">
        <f t="shared" si="5"/>
        <v>0</v>
      </c>
      <c r="K38" s="32">
        <f t="shared" si="6"/>
        <v>0</v>
      </c>
      <c r="L38" s="32">
        <f t="shared" si="7"/>
        <v>0</v>
      </c>
      <c r="M38" s="32">
        <f t="shared" si="8"/>
        <v>0</v>
      </c>
      <c r="N38" s="32">
        <f t="shared" si="9"/>
        <v>0</v>
      </c>
      <c r="O38" s="33">
        <f t="shared" si="10"/>
        <v>0</v>
      </c>
    </row>
    <row r="39" spans="1:15" s="20" customFormat="1" ht="160.5" customHeight="1" x14ac:dyDescent="0.25">
      <c r="A39" s="26">
        <v>20</v>
      </c>
      <c r="B39" s="38" t="s">
        <v>64</v>
      </c>
      <c r="C39" s="34"/>
      <c r="D39" s="37">
        <v>1</v>
      </c>
      <c r="E39" s="35" t="s">
        <v>44</v>
      </c>
      <c r="F39" s="27"/>
      <c r="G39" s="31">
        <v>0</v>
      </c>
      <c r="H39" s="32">
        <f t="shared" si="0"/>
        <v>0</v>
      </c>
      <c r="I39" s="31">
        <v>0</v>
      </c>
      <c r="J39" s="32">
        <f t="shared" si="5"/>
        <v>0</v>
      </c>
      <c r="K39" s="32">
        <f t="shared" si="6"/>
        <v>0</v>
      </c>
      <c r="L39" s="32">
        <f t="shared" si="7"/>
        <v>0</v>
      </c>
      <c r="M39" s="32">
        <f t="shared" si="8"/>
        <v>0</v>
      </c>
      <c r="N39" s="32">
        <f t="shared" si="9"/>
        <v>0</v>
      </c>
      <c r="O39" s="33">
        <f t="shared" si="10"/>
        <v>0</v>
      </c>
    </row>
    <row r="40" spans="1:15" s="20" customFormat="1" ht="123.75" customHeight="1" x14ac:dyDescent="0.25">
      <c r="A40" s="26">
        <v>21</v>
      </c>
      <c r="B40" s="38" t="s">
        <v>65</v>
      </c>
      <c r="C40" s="34"/>
      <c r="D40" s="37">
        <v>2</v>
      </c>
      <c r="E40" s="35" t="s">
        <v>44</v>
      </c>
      <c r="F40" s="27"/>
      <c r="G40" s="31">
        <v>0</v>
      </c>
      <c r="H40" s="32">
        <f t="shared" si="0"/>
        <v>0</v>
      </c>
      <c r="I40" s="31">
        <v>0</v>
      </c>
      <c r="J40" s="32">
        <f t="shared" si="5"/>
        <v>0</v>
      </c>
      <c r="K40" s="32">
        <f t="shared" si="6"/>
        <v>0</v>
      </c>
      <c r="L40" s="32">
        <f t="shared" si="7"/>
        <v>0</v>
      </c>
      <c r="M40" s="32">
        <f t="shared" si="8"/>
        <v>0</v>
      </c>
      <c r="N40" s="32">
        <f t="shared" si="9"/>
        <v>0</v>
      </c>
      <c r="O40" s="33">
        <f t="shared" si="10"/>
        <v>0</v>
      </c>
    </row>
    <row r="41" spans="1:15" s="20" customFormat="1" ht="105.75" customHeight="1" x14ac:dyDescent="0.25">
      <c r="A41" s="29">
        <v>22</v>
      </c>
      <c r="B41" s="38" t="s">
        <v>66</v>
      </c>
      <c r="C41" s="34"/>
      <c r="D41" s="37">
        <v>1</v>
      </c>
      <c r="E41" s="35" t="s">
        <v>44</v>
      </c>
      <c r="F41" s="27"/>
      <c r="G41" s="31">
        <v>0</v>
      </c>
      <c r="H41" s="32">
        <f t="shared" si="0"/>
        <v>0</v>
      </c>
      <c r="I41" s="31">
        <v>0</v>
      </c>
      <c r="J41" s="32">
        <f t="shared" si="5"/>
        <v>0</v>
      </c>
      <c r="K41" s="32">
        <f t="shared" si="6"/>
        <v>0</v>
      </c>
      <c r="L41" s="32">
        <f t="shared" si="7"/>
        <v>0</v>
      </c>
      <c r="M41" s="32">
        <f t="shared" si="8"/>
        <v>0</v>
      </c>
      <c r="N41" s="32">
        <f t="shared" si="9"/>
        <v>0</v>
      </c>
      <c r="O41" s="33">
        <f t="shared" si="10"/>
        <v>0</v>
      </c>
    </row>
    <row r="42" spans="1:15" s="20" customFormat="1" ht="102.75" customHeight="1" x14ac:dyDescent="0.25">
      <c r="A42" s="26">
        <v>23</v>
      </c>
      <c r="B42" s="38" t="s">
        <v>67</v>
      </c>
      <c r="C42" s="34"/>
      <c r="D42" s="37">
        <v>1</v>
      </c>
      <c r="E42" s="35" t="s">
        <v>44</v>
      </c>
      <c r="F42" s="27"/>
      <c r="G42" s="31">
        <v>0</v>
      </c>
      <c r="H42" s="32">
        <f t="shared" si="0"/>
        <v>0</v>
      </c>
      <c r="I42" s="31">
        <v>0</v>
      </c>
      <c r="J42" s="32">
        <f t="shared" si="5"/>
        <v>0</v>
      </c>
      <c r="K42" s="32">
        <f t="shared" si="6"/>
        <v>0</v>
      </c>
      <c r="L42" s="32">
        <f t="shared" si="7"/>
        <v>0</v>
      </c>
      <c r="M42" s="32">
        <f t="shared" si="8"/>
        <v>0</v>
      </c>
      <c r="N42" s="32">
        <f t="shared" si="9"/>
        <v>0</v>
      </c>
      <c r="O42" s="33">
        <f t="shared" si="10"/>
        <v>0</v>
      </c>
    </row>
    <row r="43" spans="1:15" s="20" customFormat="1" ht="186" customHeight="1" x14ac:dyDescent="0.25">
      <c r="A43" s="26">
        <v>24</v>
      </c>
      <c r="B43" s="38" t="s">
        <v>68</v>
      </c>
      <c r="C43" s="34"/>
      <c r="D43" s="37">
        <v>1</v>
      </c>
      <c r="E43" s="35" t="s">
        <v>44</v>
      </c>
      <c r="F43" s="27"/>
      <c r="G43" s="31">
        <v>0</v>
      </c>
      <c r="H43" s="32">
        <f t="shared" si="0"/>
        <v>0</v>
      </c>
      <c r="I43" s="31">
        <v>0</v>
      </c>
      <c r="J43" s="32">
        <f t="shared" ref="J43:J63" si="11">ROUND(F43*I43,0)</f>
        <v>0</v>
      </c>
      <c r="K43" s="32">
        <f t="shared" ref="K43:K62" si="12">ROUND(F43+H43+J43,0)</f>
        <v>0</v>
      </c>
      <c r="L43" s="32">
        <f t="shared" ref="L43:L62" si="13">ROUND(F43*D43,0)</f>
        <v>0</v>
      </c>
      <c r="M43" s="32">
        <f t="shared" ref="M43:M62" si="14">ROUND(L43*G43,0)</f>
        <v>0</v>
      </c>
      <c r="N43" s="32">
        <f t="shared" ref="N43:N63" si="15">ROUND(L43*I43,0)</f>
        <v>0</v>
      </c>
      <c r="O43" s="33">
        <f t="shared" ref="O43:O62" si="16">ROUND(L43+N43+M43,0)</f>
        <v>0</v>
      </c>
    </row>
    <row r="44" spans="1:15" s="20" customFormat="1" ht="117.75" customHeight="1" x14ac:dyDescent="0.25">
      <c r="A44" s="29">
        <v>25</v>
      </c>
      <c r="B44" s="38" t="s">
        <v>69</v>
      </c>
      <c r="C44" s="34"/>
      <c r="D44" s="37">
        <v>2</v>
      </c>
      <c r="E44" s="35" t="s">
        <v>44</v>
      </c>
      <c r="F44" s="27"/>
      <c r="G44" s="31">
        <v>0</v>
      </c>
      <c r="H44" s="32">
        <f t="shared" si="0"/>
        <v>0</v>
      </c>
      <c r="I44" s="31">
        <v>0</v>
      </c>
      <c r="J44" s="32">
        <f t="shared" si="11"/>
        <v>0</v>
      </c>
      <c r="K44" s="32">
        <f t="shared" si="12"/>
        <v>0</v>
      </c>
      <c r="L44" s="32">
        <f t="shared" si="13"/>
        <v>0</v>
      </c>
      <c r="M44" s="32">
        <f t="shared" si="14"/>
        <v>0</v>
      </c>
      <c r="N44" s="32">
        <f t="shared" si="15"/>
        <v>0</v>
      </c>
      <c r="O44" s="33">
        <f t="shared" si="16"/>
        <v>0</v>
      </c>
    </row>
    <row r="45" spans="1:15" s="20" customFormat="1" ht="257.25" customHeight="1" x14ac:dyDescent="0.25">
      <c r="A45" s="26">
        <v>26</v>
      </c>
      <c r="B45" s="38" t="s">
        <v>70</v>
      </c>
      <c r="C45" s="34"/>
      <c r="D45" s="37">
        <v>1</v>
      </c>
      <c r="E45" s="35" t="s">
        <v>44</v>
      </c>
      <c r="F45" s="27"/>
      <c r="G45" s="31">
        <v>0</v>
      </c>
      <c r="H45" s="32">
        <f t="shared" si="0"/>
        <v>0</v>
      </c>
      <c r="I45" s="31">
        <v>0</v>
      </c>
      <c r="J45" s="32">
        <f t="shared" si="11"/>
        <v>0</v>
      </c>
      <c r="K45" s="32">
        <f t="shared" si="12"/>
        <v>0</v>
      </c>
      <c r="L45" s="32">
        <f t="shared" si="13"/>
        <v>0</v>
      </c>
      <c r="M45" s="32">
        <f t="shared" si="14"/>
        <v>0</v>
      </c>
      <c r="N45" s="32">
        <f t="shared" si="15"/>
        <v>0</v>
      </c>
      <c r="O45" s="33">
        <f t="shared" si="16"/>
        <v>0</v>
      </c>
    </row>
    <row r="46" spans="1:15" s="20" customFormat="1" ht="137.25" customHeight="1" x14ac:dyDescent="0.25">
      <c r="A46" s="26">
        <v>27</v>
      </c>
      <c r="B46" s="38" t="s">
        <v>71</v>
      </c>
      <c r="C46" s="34"/>
      <c r="D46" s="37">
        <v>2</v>
      </c>
      <c r="E46" s="35" t="s">
        <v>44</v>
      </c>
      <c r="F46" s="27"/>
      <c r="G46" s="31">
        <v>0</v>
      </c>
      <c r="H46" s="32">
        <f t="shared" si="0"/>
        <v>0</v>
      </c>
      <c r="I46" s="31">
        <v>0</v>
      </c>
      <c r="J46" s="32">
        <f t="shared" si="11"/>
        <v>0</v>
      </c>
      <c r="K46" s="32">
        <f t="shared" si="12"/>
        <v>0</v>
      </c>
      <c r="L46" s="32">
        <f t="shared" si="13"/>
        <v>0</v>
      </c>
      <c r="M46" s="32">
        <f t="shared" si="14"/>
        <v>0</v>
      </c>
      <c r="N46" s="32">
        <f t="shared" si="15"/>
        <v>0</v>
      </c>
      <c r="O46" s="33">
        <f t="shared" si="16"/>
        <v>0</v>
      </c>
    </row>
    <row r="47" spans="1:15" s="20" customFormat="1" ht="137.25" customHeight="1" x14ac:dyDescent="0.25">
      <c r="A47" s="29">
        <v>28</v>
      </c>
      <c r="B47" s="38" t="s">
        <v>72</v>
      </c>
      <c r="C47" s="34"/>
      <c r="D47" s="37">
        <v>10</v>
      </c>
      <c r="E47" s="35" t="s">
        <v>44</v>
      </c>
      <c r="F47" s="27"/>
      <c r="G47" s="31">
        <v>0</v>
      </c>
      <c r="H47" s="32">
        <f t="shared" si="0"/>
        <v>0</v>
      </c>
      <c r="I47" s="31">
        <v>0</v>
      </c>
      <c r="J47" s="32">
        <f t="shared" si="11"/>
        <v>0</v>
      </c>
      <c r="K47" s="32">
        <f t="shared" si="12"/>
        <v>0</v>
      </c>
      <c r="L47" s="32">
        <f t="shared" si="13"/>
        <v>0</v>
      </c>
      <c r="M47" s="32">
        <f t="shared" si="14"/>
        <v>0</v>
      </c>
      <c r="N47" s="32">
        <f t="shared" si="15"/>
        <v>0</v>
      </c>
      <c r="O47" s="33">
        <f t="shared" si="16"/>
        <v>0</v>
      </c>
    </row>
    <row r="48" spans="1:15" s="20" customFormat="1" ht="150" customHeight="1" x14ac:dyDescent="0.25">
      <c r="A48" s="26">
        <v>29</v>
      </c>
      <c r="B48" s="38" t="s">
        <v>73</v>
      </c>
      <c r="C48" s="34"/>
      <c r="D48" s="37">
        <v>6</v>
      </c>
      <c r="E48" s="35" t="s">
        <v>44</v>
      </c>
      <c r="F48" s="27"/>
      <c r="G48" s="31">
        <v>0</v>
      </c>
      <c r="H48" s="32">
        <f t="shared" si="0"/>
        <v>0</v>
      </c>
      <c r="I48" s="31">
        <v>0</v>
      </c>
      <c r="J48" s="32">
        <f t="shared" si="11"/>
        <v>0</v>
      </c>
      <c r="K48" s="32">
        <f t="shared" si="12"/>
        <v>0</v>
      </c>
      <c r="L48" s="32">
        <f t="shared" si="13"/>
        <v>0</v>
      </c>
      <c r="M48" s="32">
        <f t="shared" si="14"/>
        <v>0</v>
      </c>
      <c r="N48" s="32">
        <f t="shared" si="15"/>
        <v>0</v>
      </c>
      <c r="O48" s="33">
        <f t="shared" si="16"/>
        <v>0</v>
      </c>
    </row>
    <row r="49" spans="1:15" s="20" customFormat="1" ht="201" customHeight="1" x14ac:dyDescent="0.25">
      <c r="A49" s="26">
        <v>30</v>
      </c>
      <c r="B49" s="38" t="s">
        <v>74</v>
      </c>
      <c r="C49" s="34"/>
      <c r="D49" s="37">
        <v>5</v>
      </c>
      <c r="E49" s="35" t="s">
        <v>44</v>
      </c>
      <c r="F49" s="27"/>
      <c r="G49" s="31">
        <v>0</v>
      </c>
      <c r="H49" s="32">
        <f t="shared" si="0"/>
        <v>0</v>
      </c>
      <c r="I49" s="31">
        <v>0</v>
      </c>
      <c r="J49" s="32">
        <f t="shared" si="11"/>
        <v>0</v>
      </c>
      <c r="K49" s="32">
        <f t="shared" si="12"/>
        <v>0</v>
      </c>
      <c r="L49" s="32">
        <f t="shared" si="13"/>
        <v>0</v>
      </c>
      <c r="M49" s="32">
        <f t="shared" si="14"/>
        <v>0</v>
      </c>
      <c r="N49" s="32">
        <f t="shared" si="15"/>
        <v>0</v>
      </c>
      <c r="O49" s="33">
        <f t="shared" si="16"/>
        <v>0</v>
      </c>
    </row>
    <row r="50" spans="1:15" s="20" customFormat="1" ht="229.5" customHeight="1" x14ac:dyDescent="0.25">
      <c r="A50" s="29">
        <v>31</v>
      </c>
      <c r="B50" s="38" t="s">
        <v>75</v>
      </c>
      <c r="C50" s="34"/>
      <c r="D50" s="37">
        <v>10</v>
      </c>
      <c r="E50" s="35" t="s">
        <v>44</v>
      </c>
      <c r="F50" s="27"/>
      <c r="G50" s="31">
        <v>0</v>
      </c>
      <c r="H50" s="32">
        <f t="shared" si="0"/>
        <v>0</v>
      </c>
      <c r="I50" s="31">
        <v>0</v>
      </c>
      <c r="J50" s="32">
        <f t="shared" si="11"/>
        <v>0</v>
      </c>
      <c r="K50" s="32">
        <f t="shared" si="12"/>
        <v>0</v>
      </c>
      <c r="L50" s="32">
        <f t="shared" si="13"/>
        <v>0</v>
      </c>
      <c r="M50" s="32">
        <f t="shared" si="14"/>
        <v>0</v>
      </c>
      <c r="N50" s="32">
        <f t="shared" si="15"/>
        <v>0</v>
      </c>
      <c r="O50" s="33">
        <f t="shared" si="16"/>
        <v>0</v>
      </c>
    </row>
    <row r="51" spans="1:15" s="20" customFormat="1" ht="175.5" customHeight="1" x14ac:dyDescent="0.25">
      <c r="A51" s="26">
        <v>32</v>
      </c>
      <c r="B51" s="38" t="s">
        <v>76</v>
      </c>
      <c r="C51" s="34"/>
      <c r="D51" s="37">
        <v>8</v>
      </c>
      <c r="E51" s="35" t="s">
        <v>44</v>
      </c>
      <c r="F51" s="27"/>
      <c r="G51" s="31">
        <v>0</v>
      </c>
      <c r="H51" s="32">
        <f t="shared" si="0"/>
        <v>0</v>
      </c>
      <c r="I51" s="31">
        <v>0</v>
      </c>
      <c r="J51" s="32">
        <f t="shared" si="11"/>
        <v>0</v>
      </c>
      <c r="K51" s="32">
        <f t="shared" si="12"/>
        <v>0</v>
      </c>
      <c r="L51" s="32">
        <f t="shared" si="13"/>
        <v>0</v>
      </c>
      <c r="M51" s="32">
        <f t="shared" si="14"/>
        <v>0</v>
      </c>
      <c r="N51" s="32">
        <f t="shared" si="15"/>
        <v>0</v>
      </c>
      <c r="O51" s="33">
        <f t="shared" si="16"/>
        <v>0</v>
      </c>
    </row>
    <row r="52" spans="1:15" s="20" customFormat="1" ht="161.25" customHeight="1" x14ac:dyDescent="0.25">
      <c r="A52" s="26">
        <v>33</v>
      </c>
      <c r="B52" s="38" t="s">
        <v>77</v>
      </c>
      <c r="C52" s="34"/>
      <c r="D52" s="37">
        <v>1</v>
      </c>
      <c r="E52" s="35" t="s">
        <v>44</v>
      </c>
      <c r="F52" s="27"/>
      <c r="G52" s="31">
        <v>0</v>
      </c>
      <c r="H52" s="32">
        <f t="shared" si="0"/>
        <v>0</v>
      </c>
      <c r="I52" s="31">
        <v>0</v>
      </c>
      <c r="J52" s="32">
        <f t="shared" si="11"/>
        <v>0</v>
      </c>
      <c r="K52" s="32">
        <f t="shared" si="12"/>
        <v>0</v>
      </c>
      <c r="L52" s="32">
        <f t="shared" si="13"/>
        <v>0</v>
      </c>
      <c r="M52" s="32">
        <f t="shared" si="14"/>
        <v>0</v>
      </c>
      <c r="N52" s="32">
        <f t="shared" si="15"/>
        <v>0</v>
      </c>
      <c r="O52" s="33">
        <f t="shared" si="16"/>
        <v>0</v>
      </c>
    </row>
    <row r="53" spans="1:15" s="20" customFormat="1" ht="102.75" customHeight="1" x14ac:dyDescent="0.25">
      <c r="A53" s="29">
        <v>34</v>
      </c>
      <c r="B53" s="38" t="s">
        <v>78</v>
      </c>
      <c r="C53" s="34"/>
      <c r="D53" s="37">
        <v>1</v>
      </c>
      <c r="E53" s="35" t="s">
        <v>44</v>
      </c>
      <c r="F53" s="27"/>
      <c r="G53" s="31">
        <v>0</v>
      </c>
      <c r="H53" s="32">
        <f t="shared" si="0"/>
        <v>0</v>
      </c>
      <c r="I53" s="31">
        <v>0</v>
      </c>
      <c r="J53" s="32">
        <f t="shared" si="11"/>
        <v>0</v>
      </c>
      <c r="K53" s="32">
        <f t="shared" si="12"/>
        <v>0</v>
      </c>
      <c r="L53" s="32">
        <f t="shared" si="13"/>
        <v>0</v>
      </c>
      <c r="M53" s="32">
        <f t="shared" si="14"/>
        <v>0</v>
      </c>
      <c r="N53" s="32">
        <f t="shared" si="15"/>
        <v>0</v>
      </c>
      <c r="O53" s="33">
        <f t="shared" si="16"/>
        <v>0</v>
      </c>
    </row>
    <row r="54" spans="1:15" s="20" customFormat="1" ht="102.75" customHeight="1" x14ac:dyDescent="0.25">
      <c r="A54" s="26">
        <v>35</v>
      </c>
      <c r="B54" s="38" t="s">
        <v>79</v>
      </c>
      <c r="C54" s="34"/>
      <c r="D54" s="37">
        <v>1</v>
      </c>
      <c r="E54" s="35" t="s">
        <v>44</v>
      </c>
      <c r="F54" s="27"/>
      <c r="G54" s="31">
        <v>0</v>
      </c>
      <c r="H54" s="32">
        <f t="shared" si="0"/>
        <v>0</v>
      </c>
      <c r="I54" s="31">
        <v>0</v>
      </c>
      <c r="J54" s="32">
        <f t="shared" si="11"/>
        <v>0</v>
      </c>
      <c r="K54" s="32">
        <f t="shared" si="12"/>
        <v>0</v>
      </c>
      <c r="L54" s="32">
        <f t="shared" si="13"/>
        <v>0</v>
      </c>
      <c r="M54" s="32">
        <f t="shared" si="14"/>
        <v>0</v>
      </c>
      <c r="N54" s="32">
        <f t="shared" si="15"/>
        <v>0</v>
      </c>
      <c r="O54" s="33">
        <f t="shared" si="16"/>
        <v>0</v>
      </c>
    </row>
    <row r="55" spans="1:15" s="20" customFormat="1" ht="133.5" customHeight="1" x14ac:dyDescent="0.25">
      <c r="A55" s="26">
        <v>36</v>
      </c>
      <c r="B55" s="38" t="s">
        <v>80</v>
      </c>
      <c r="C55" s="34"/>
      <c r="D55" s="37">
        <v>1</v>
      </c>
      <c r="E55" s="35" t="s">
        <v>44</v>
      </c>
      <c r="F55" s="27"/>
      <c r="G55" s="31">
        <v>0</v>
      </c>
      <c r="H55" s="32">
        <f t="shared" si="0"/>
        <v>0</v>
      </c>
      <c r="I55" s="31">
        <v>0</v>
      </c>
      <c r="J55" s="32">
        <f t="shared" si="11"/>
        <v>0</v>
      </c>
      <c r="K55" s="32">
        <f t="shared" si="12"/>
        <v>0</v>
      </c>
      <c r="L55" s="32">
        <f t="shared" si="13"/>
        <v>0</v>
      </c>
      <c r="M55" s="32">
        <f t="shared" si="14"/>
        <v>0</v>
      </c>
      <c r="N55" s="32">
        <f t="shared" si="15"/>
        <v>0</v>
      </c>
      <c r="O55" s="33">
        <f t="shared" si="16"/>
        <v>0</v>
      </c>
    </row>
    <row r="56" spans="1:15" s="20" customFormat="1" ht="114" customHeight="1" x14ac:dyDescent="0.25">
      <c r="A56" s="29">
        <v>37</v>
      </c>
      <c r="B56" s="38" t="s">
        <v>81</v>
      </c>
      <c r="C56" s="34"/>
      <c r="D56" s="37">
        <v>1</v>
      </c>
      <c r="E56" s="35" t="s">
        <v>44</v>
      </c>
      <c r="F56" s="27"/>
      <c r="G56" s="31">
        <v>0</v>
      </c>
      <c r="H56" s="32">
        <f t="shared" si="0"/>
        <v>0</v>
      </c>
      <c r="I56" s="31">
        <v>0</v>
      </c>
      <c r="J56" s="32">
        <f t="shared" si="11"/>
        <v>0</v>
      </c>
      <c r="K56" s="32">
        <f t="shared" si="12"/>
        <v>0</v>
      </c>
      <c r="L56" s="32">
        <f t="shared" si="13"/>
        <v>0</v>
      </c>
      <c r="M56" s="32">
        <f t="shared" si="14"/>
        <v>0</v>
      </c>
      <c r="N56" s="32">
        <f t="shared" si="15"/>
        <v>0</v>
      </c>
      <c r="O56" s="33">
        <f t="shared" si="16"/>
        <v>0</v>
      </c>
    </row>
    <row r="57" spans="1:15" s="20" customFormat="1" ht="102.75" customHeight="1" x14ac:dyDescent="0.25">
      <c r="A57" s="26">
        <v>38</v>
      </c>
      <c r="B57" s="38" t="s">
        <v>82</v>
      </c>
      <c r="C57" s="34"/>
      <c r="D57" s="37">
        <v>1</v>
      </c>
      <c r="E57" s="35" t="s">
        <v>44</v>
      </c>
      <c r="F57" s="27"/>
      <c r="G57" s="31">
        <v>0</v>
      </c>
      <c r="H57" s="32">
        <f t="shared" si="0"/>
        <v>0</v>
      </c>
      <c r="I57" s="31">
        <v>0</v>
      </c>
      <c r="J57" s="32">
        <f t="shared" si="11"/>
        <v>0</v>
      </c>
      <c r="K57" s="32">
        <f t="shared" si="12"/>
        <v>0</v>
      </c>
      <c r="L57" s="32">
        <f t="shared" si="13"/>
        <v>0</v>
      </c>
      <c r="M57" s="32">
        <f t="shared" si="14"/>
        <v>0</v>
      </c>
      <c r="N57" s="32">
        <f t="shared" si="15"/>
        <v>0</v>
      </c>
      <c r="O57" s="33">
        <f t="shared" si="16"/>
        <v>0</v>
      </c>
    </row>
    <row r="58" spans="1:15" s="20" customFormat="1" ht="102.75" customHeight="1" x14ac:dyDescent="0.25">
      <c r="A58" s="26">
        <v>39</v>
      </c>
      <c r="B58" s="38" t="s">
        <v>83</v>
      </c>
      <c r="C58" s="34"/>
      <c r="D58" s="37">
        <v>1</v>
      </c>
      <c r="E58" s="35" t="s">
        <v>44</v>
      </c>
      <c r="F58" s="27"/>
      <c r="G58" s="31">
        <v>0</v>
      </c>
      <c r="H58" s="32">
        <f t="shared" si="0"/>
        <v>0</v>
      </c>
      <c r="I58" s="31">
        <v>0</v>
      </c>
      <c r="J58" s="32">
        <f t="shared" si="11"/>
        <v>0</v>
      </c>
      <c r="K58" s="32">
        <f t="shared" si="12"/>
        <v>0</v>
      </c>
      <c r="L58" s="32">
        <f t="shared" si="13"/>
        <v>0</v>
      </c>
      <c r="M58" s="32">
        <f t="shared" si="14"/>
        <v>0</v>
      </c>
      <c r="N58" s="32">
        <f t="shared" si="15"/>
        <v>0</v>
      </c>
      <c r="O58" s="33">
        <f t="shared" si="16"/>
        <v>0</v>
      </c>
    </row>
    <row r="59" spans="1:15" s="20" customFormat="1" ht="102.75" customHeight="1" x14ac:dyDescent="0.25">
      <c r="A59" s="29">
        <v>40</v>
      </c>
      <c r="B59" s="38" t="s">
        <v>84</v>
      </c>
      <c r="C59" s="34"/>
      <c r="D59" s="37">
        <v>1</v>
      </c>
      <c r="E59" s="35" t="s">
        <v>44</v>
      </c>
      <c r="F59" s="27"/>
      <c r="G59" s="31">
        <v>0</v>
      </c>
      <c r="H59" s="32">
        <f t="shared" si="0"/>
        <v>0</v>
      </c>
      <c r="I59" s="31">
        <v>0</v>
      </c>
      <c r="J59" s="32">
        <f t="shared" si="11"/>
        <v>0</v>
      </c>
      <c r="K59" s="32">
        <f t="shared" si="12"/>
        <v>0</v>
      </c>
      <c r="L59" s="32">
        <f t="shared" si="13"/>
        <v>0</v>
      </c>
      <c r="M59" s="32">
        <f t="shared" si="14"/>
        <v>0</v>
      </c>
      <c r="N59" s="32">
        <f t="shared" si="15"/>
        <v>0</v>
      </c>
      <c r="O59" s="33">
        <f t="shared" si="16"/>
        <v>0</v>
      </c>
    </row>
    <row r="60" spans="1:15" s="20" customFormat="1" ht="102.75" customHeight="1" x14ac:dyDescent="0.25">
      <c r="A60" s="26">
        <v>41</v>
      </c>
      <c r="B60" s="38" t="s">
        <v>85</v>
      </c>
      <c r="C60" s="34"/>
      <c r="D60" s="37">
        <v>1</v>
      </c>
      <c r="E60" s="35" t="s">
        <v>44</v>
      </c>
      <c r="F60" s="27"/>
      <c r="G60" s="31">
        <v>0</v>
      </c>
      <c r="H60" s="32">
        <f t="shared" si="0"/>
        <v>0</v>
      </c>
      <c r="I60" s="31">
        <v>0</v>
      </c>
      <c r="J60" s="32">
        <f t="shared" si="11"/>
        <v>0</v>
      </c>
      <c r="K60" s="32">
        <f t="shared" si="12"/>
        <v>0</v>
      </c>
      <c r="L60" s="32">
        <f t="shared" si="13"/>
        <v>0</v>
      </c>
      <c r="M60" s="32">
        <f t="shared" si="14"/>
        <v>0</v>
      </c>
      <c r="N60" s="32">
        <f t="shared" si="15"/>
        <v>0</v>
      </c>
      <c r="O60" s="33">
        <f t="shared" si="16"/>
        <v>0</v>
      </c>
    </row>
    <row r="61" spans="1:15" s="20" customFormat="1" ht="123" customHeight="1" x14ac:dyDescent="0.25">
      <c r="A61" s="26">
        <v>42</v>
      </c>
      <c r="B61" s="38" t="s">
        <v>86</v>
      </c>
      <c r="C61" s="34"/>
      <c r="D61" s="37">
        <v>1</v>
      </c>
      <c r="E61" s="35" t="s">
        <v>44</v>
      </c>
      <c r="F61" s="27"/>
      <c r="G61" s="31">
        <v>0</v>
      </c>
      <c r="H61" s="32">
        <f t="shared" si="0"/>
        <v>0</v>
      </c>
      <c r="I61" s="31">
        <v>0</v>
      </c>
      <c r="J61" s="32">
        <f t="shared" si="11"/>
        <v>0</v>
      </c>
      <c r="K61" s="32">
        <f t="shared" si="12"/>
        <v>0</v>
      </c>
      <c r="L61" s="32">
        <f t="shared" si="13"/>
        <v>0</v>
      </c>
      <c r="M61" s="32">
        <f t="shared" si="14"/>
        <v>0</v>
      </c>
      <c r="N61" s="32">
        <f t="shared" si="15"/>
        <v>0</v>
      </c>
      <c r="O61" s="33">
        <f t="shared" si="16"/>
        <v>0</v>
      </c>
    </row>
    <row r="62" spans="1:15" s="20" customFormat="1" ht="158.25" customHeight="1" x14ac:dyDescent="0.25">
      <c r="A62" s="29">
        <v>43</v>
      </c>
      <c r="B62" s="38" t="s">
        <v>87</v>
      </c>
      <c r="C62" s="34"/>
      <c r="D62" s="37">
        <v>1</v>
      </c>
      <c r="E62" s="35" t="s">
        <v>44</v>
      </c>
      <c r="F62" s="27"/>
      <c r="G62" s="31">
        <v>0</v>
      </c>
      <c r="H62" s="32">
        <f t="shared" si="0"/>
        <v>0</v>
      </c>
      <c r="I62" s="31">
        <v>0</v>
      </c>
      <c r="J62" s="32">
        <f t="shared" si="11"/>
        <v>0</v>
      </c>
      <c r="K62" s="32">
        <f t="shared" si="12"/>
        <v>0</v>
      </c>
      <c r="L62" s="32">
        <f t="shared" si="13"/>
        <v>0</v>
      </c>
      <c r="M62" s="32">
        <f t="shared" si="14"/>
        <v>0</v>
      </c>
      <c r="N62" s="32">
        <f t="shared" si="15"/>
        <v>0</v>
      </c>
      <c r="O62" s="33">
        <f t="shared" si="16"/>
        <v>0</v>
      </c>
    </row>
    <row r="63" spans="1:15" s="20" customFormat="1" ht="102.75" customHeight="1" x14ac:dyDescent="0.25">
      <c r="A63" s="26">
        <v>44</v>
      </c>
      <c r="B63" s="38" t="s">
        <v>88</v>
      </c>
      <c r="C63" s="34"/>
      <c r="D63" s="37">
        <v>1</v>
      </c>
      <c r="E63" s="35" t="s">
        <v>44</v>
      </c>
      <c r="F63" s="39">
        <v>0</v>
      </c>
      <c r="G63" s="31">
        <v>0.19</v>
      </c>
      <c r="H63" s="32">
        <f>+ROUND(F63*G63,2)</f>
        <v>0</v>
      </c>
      <c r="I63" s="31">
        <v>0</v>
      </c>
      <c r="J63" s="32">
        <f t="shared" si="11"/>
        <v>0</v>
      </c>
      <c r="K63" s="32">
        <f>ROUND(F63+H63+J63,2)</f>
        <v>0</v>
      </c>
      <c r="L63" s="32">
        <f>ROUND(F63*D63,2)</f>
        <v>0</v>
      </c>
      <c r="M63" s="32">
        <f>ROUND(L63*G63,2)</f>
        <v>0</v>
      </c>
      <c r="N63" s="32">
        <f t="shared" si="15"/>
        <v>0</v>
      </c>
      <c r="O63" s="33">
        <f>ROUND(L63+N63+M63,2)</f>
        <v>0</v>
      </c>
    </row>
    <row r="64" spans="1:15" s="20" customFormat="1" ht="42" customHeight="1" x14ac:dyDescent="0.2">
      <c r="A64" s="36"/>
      <c r="B64" s="64"/>
      <c r="C64" s="64"/>
      <c r="D64" s="64"/>
      <c r="E64" s="64"/>
      <c r="F64" s="64"/>
      <c r="G64" s="64"/>
      <c r="H64" s="64"/>
      <c r="I64" s="64"/>
      <c r="J64" s="64"/>
      <c r="K64" s="64"/>
      <c r="L64" s="65"/>
      <c r="M64" s="66" t="s">
        <v>35</v>
      </c>
      <c r="N64" s="66"/>
      <c r="O64" s="25">
        <f>SUMIF(G:G,0%,L:L)</f>
        <v>0</v>
      </c>
    </row>
    <row r="65" spans="1:15" s="20" customFormat="1" ht="39" customHeight="1" thickBot="1" x14ac:dyDescent="0.25">
      <c r="A65" s="49" t="s">
        <v>24</v>
      </c>
      <c r="B65" s="50"/>
      <c r="C65" s="50"/>
      <c r="D65" s="50"/>
      <c r="E65" s="50"/>
      <c r="F65" s="50"/>
      <c r="G65" s="50"/>
      <c r="H65" s="50"/>
      <c r="I65" s="50"/>
      <c r="J65" s="50"/>
      <c r="K65" s="50"/>
      <c r="L65" s="51"/>
      <c r="M65" s="67" t="s">
        <v>10</v>
      </c>
      <c r="N65" s="67"/>
      <c r="O65" s="2">
        <f>SUMIF(G:G,5%,L:L)</f>
        <v>0</v>
      </c>
    </row>
    <row r="66" spans="1:15" s="20" customFormat="1" ht="37.5" customHeight="1" x14ac:dyDescent="0.2">
      <c r="A66" s="40" t="s">
        <v>42</v>
      </c>
      <c r="B66" s="41"/>
      <c r="C66" s="41"/>
      <c r="D66" s="41"/>
      <c r="E66" s="41"/>
      <c r="F66" s="41"/>
      <c r="G66" s="41"/>
      <c r="H66" s="41"/>
      <c r="I66" s="41"/>
      <c r="J66" s="41"/>
      <c r="K66" s="41"/>
      <c r="L66" s="42"/>
      <c r="M66" s="67" t="s">
        <v>11</v>
      </c>
      <c r="N66" s="67"/>
      <c r="O66" s="2">
        <f>SUMIF(G:G,19%,L:L)</f>
        <v>0</v>
      </c>
    </row>
    <row r="67" spans="1:15" s="20" customFormat="1" ht="37.5" customHeight="1" x14ac:dyDescent="0.2">
      <c r="A67" s="43"/>
      <c r="B67" s="44"/>
      <c r="C67" s="44"/>
      <c r="D67" s="44"/>
      <c r="E67" s="44"/>
      <c r="F67" s="44"/>
      <c r="G67" s="44"/>
      <c r="H67" s="44"/>
      <c r="I67" s="44"/>
      <c r="J67" s="44"/>
      <c r="K67" s="44"/>
      <c r="L67" s="45"/>
      <c r="M67" s="68" t="s">
        <v>7</v>
      </c>
      <c r="N67" s="69"/>
      <c r="O67" s="3">
        <f>SUM(O64:O66)</f>
        <v>0</v>
      </c>
    </row>
    <row r="68" spans="1:15" s="20" customFormat="1" ht="27.75" customHeight="1" x14ac:dyDescent="0.2">
      <c r="A68" s="43"/>
      <c r="B68" s="44"/>
      <c r="C68" s="44"/>
      <c r="D68" s="44"/>
      <c r="E68" s="44"/>
      <c r="F68" s="44"/>
      <c r="G68" s="44"/>
      <c r="H68" s="44"/>
      <c r="I68" s="44"/>
      <c r="J68" s="44"/>
      <c r="K68" s="44"/>
      <c r="L68" s="45"/>
      <c r="M68" s="70" t="s">
        <v>12</v>
      </c>
      <c r="N68" s="71"/>
      <c r="O68" s="4">
        <f>ROUND(O65*5%,0)</f>
        <v>0</v>
      </c>
    </row>
    <row r="69" spans="1:15" s="20" customFormat="1" ht="30" customHeight="1" x14ac:dyDescent="0.2">
      <c r="A69" s="43"/>
      <c r="B69" s="44"/>
      <c r="C69" s="44"/>
      <c r="D69" s="44"/>
      <c r="E69" s="44"/>
      <c r="F69" s="44"/>
      <c r="G69" s="44"/>
      <c r="H69" s="44"/>
      <c r="I69" s="44"/>
      <c r="J69" s="44"/>
      <c r="K69" s="44"/>
      <c r="L69" s="45"/>
      <c r="M69" s="70" t="s">
        <v>13</v>
      </c>
      <c r="N69" s="71"/>
      <c r="O69" s="2">
        <f>ROUND(O66*19%,0)</f>
        <v>0</v>
      </c>
    </row>
    <row r="70" spans="1:15" s="20" customFormat="1" ht="30" customHeight="1" x14ac:dyDescent="0.2">
      <c r="A70" s="43"/>
      <c r="B70" s="44"/>
      <c r="C70" s="44"/>
      <c r="D70" s="44"/>
      <c r="E70" s="44"/>
      <c r="F70" s="44"/>
      <c r="G70" s="44"/>
      <c r="H70" s="44"/>
      <c r="I70" s="44"/>
      <c r="J70" s="44"/>
      <c r="K70" s="44"/>
      <c r="L70" s="45"/>
      <c r="M70" s="68" t="s">
        <v>14</v>
      </c>
      <c r="N70" s="69"/>
      <c r="O70" s="3">
        <f>SUM(O68:O69)</f>
        <v>0</v>
      </c>
    </row>
    <row r="71" spans="1:15" s="20" customFormat="1" ht="30" customHeight="1" x14ac:dyDescent="0.2">
      <c r="A71" s="43"/>
      <c r="B71" s="44"/>
      <c r="C71" s="44"/>
      <c r="D71" s="44"/>
      <c r="E71" s="44"/>
      <c r="F71" s="44"/>
      <c r="G71" s="44"/>
      <c r="H71" s="44"/>
      <c r="I71" s="44"/>
      <c r="J71" s="44"/>
      <c r="K71" s="44"/>
      <c r="L71" s="45"/>
      <c r="M71" s="82" t="s">
        <v>33</v>
      </c>
      <c r="N71" s="83"/>
      <c r="O71" s="2">
        <f>SUMIF(I:I,8%,N:N)</f>
        <v>0</v>
      </c>
    </row>
    <row r="72" spans="1:15" s="20" customFormat="1" ht="37.5" customHeight="1" x14ac:dyDescent="0.2">
      <c r="A72" s="43"/>
      <c r="B72" s="44"/>
      <c r="C72" s="44"/>
      <c r="D72" s="44"/>
      <c r="E72" s="44"/>
      <c r="F72" s="44"/>
      <c r="G72" s="44"/>
      <c r="H72" s="44"/>
      <c r="I72" s="44"/>
      <c r="J72" s="44"/>
      <c r="K72" s="44"/>
      <c r="L72" s="45"/>
      <c r="M72" s="80" t="s">
        <v>32</v>
      </c>
      <c r="N72" s="81"/>
      <c r="O72" s="3">
        <f>SUM(O71)</f>
        <v>0</v>
      </c>
    </row>
    <row r="73" spans="1:15" s="20" customFormat="1" ht="59.25" customHeight="1" x14ac:dyDescent="0.2">
      <c r="A73" s="46"/>
      <c r="B73" s="47"/>
      <c r="C73" s="47"/>
      <c r="D73" s="47"/>
      <c r="E73" s="47"/>
      <c r="F73" s="47"/>
      <c r="G73" s="47"/>
      <c r="H73" s="47"/>
      <c r="I73" s="47"/>
      <c r="J73" s="47"/>
      <c r="K73" s="47"/>
      <c r="L73" s="48"/>
      <c r="M73" s="80" t="s">
        <v>15</v>
      </c>
      <c r="N73" s="81"/>
      <c r="O73" s="3">
        <f>+O67+O70+O72</f>
        <v>0</v>
      </c>
    </row>
    <row r="76" spans="1:15" x14ac:dyDescent="0.25">
      <c r="B76" s="24"/>
      <c r="C76" s="24"/>
    </row>
    <row r="77" spans="1:15" x14ac:dyDescent="0.25">
      <c r="B77" s="62"/>
      <c r="C77" s="62"/>
    </row>
    <row r="78" spans="1:15" ht="15.75" thickBot="1" x14ac:dyDescent="0.3">
      <c r="B78" s="63"/>
      <c r="C78" s="63"/>
    </row>
    <row r="79" spans="1:15" x14ac:dyDescent="0.25">
      <c r="B79" s="53" t="s">
        <v>20</v>
      </c>
      <c r="C79" s="53"/>
    </row>
    <row r="81" spans="1:1" x14ac:dyDescent="0.25">
      <c r="A81" s="21" t="s">
        <v>43</v>
      </c>
    </row>
  </sheetData>
  <sheetProtection algorithmName="SHA-512" hashValue="ElKe7aWRyy5I9a5oh3TnDVRQK8HcbavBvrUdPMiIVsZnnYO0c28kdtcggb0vDYhEtEdFJOUZB2vJl77eFcjhhA==" saltValue="Nu0xR5LdNZ9pASViA1CvEA==" spinCount="100000" sheet="1" selectLockedCells="1"/>
  <mergeCells count="30">
    <mergeCell ref="M70:N70"/>
    <mergeCell ref="M73:N73"/>
    <mergeCell ref="M71:N71"/>
    <mergeCell ref="M72:N72"/>
    <mergeCell ref="N2:O2"/>
    <mergeCell ref="N3:O3"/>
    <mergeCell ref="N4:O4"/>
    <mergeCell ref="N5:O5"/>
    <mergeCell ref="A2:A5"/>
    <mergeCell ref="D12:G12"/>
    <mergeCell ref="A12:B16"/>
    <mergeCell ref="B2:M2"/>
    <mergeCell ref="B3:M3"/>
    <mergeCell ref="B4:M5"/>
    <mergeCell ref="A66:L73"/>
    <mergeCell ref="A65:L65"/>
    <mergeCell ref="A10:B10"/>
    <mergeCell ref="B79:C79"/>
    <mergeCell ref="D14:G14"/>
    <mergeCell ref="D16:G16"/>
    <mergeCell ref="F10:G10"/>
    <mergeCell ref="L10:N10"/>
    <mergeCell ref="B77:C78"/>
    <mergeCell ref="B64:L64"/>
    <mergeCell ref="M64:N64"/>
    <mergeCell ref="M65:N65"/>
    <mergeCell ref="M66:N66"/>
    <mergeCell ref="M67:N67"/>
    <mergeCell ref="M68:N68"/>
    <mergeCell ref="M69:N69"/>
  </mergeCells>
  <dataValidations count="2">
    <dataValidation type="whole" allowBlank="1" showInputMessage="1" showErrorMessage="1" sqref="F20:F62" xr:uid="{00000000-0002-0000-0000-000000000000}">
      <formula1>0</formula1>
      <formula2>100000000</formula2>
    </dataValidation>
    <dataValidation type="decimal" allowBlank="1" showInputMessage="1" showErrorMessage="1" sqref="F63" xr:uid="{A8E6B011-89D9-4526-8AF6-134A517933BB}">
      <formula1>0</formula1>
      <formula2>100000000000000000000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G20:G63</xm:sqref>
        </x14:dataValidation>
        <x14:dataValidation type="list" allowBlank="1" showInputMessage="1" showErrorMessage="1" xr:uid="{00000000-0002-0000-0000-000002000000}">
          <x14:formula1>
            <xm:f>Hoja2!$F$7:$F$8</xm:f>
          </x14:formula1>
          <xm:sqref>I20:I63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2">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dcmitype/"/>
    <ds:schemaRef ds:uri="632c1e4e-69c6-4d1f-81a1-009441d464e5"/>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39f7a895-868e-4739-ab10-589c64175f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Janith Fernanda Lozano Cifuentes</cp:lastModifiedBy>
  <cp:lastPrinted>2022-01-27T18:55:46Z</cp:lastPrinted>
  <dcterms:created xsi:type="dcterms:W3CDTF">2017-04-28T13:22:52Z</dcterms:created>
  <dcterms:modified xsi:type="dcterms:W3CDTF">2023-10-30T19:59:20Z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