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cprodriguezpulgarin\OneDrive - UNIVERSIDAD DE CUNDINAMARCA\CONTRATACION DIRECTA 2023\F-CD-179 DE 2023\PUBLICACION\"/>
    </mc:Choice>
  </mc:AlternateContent>
  <bookViews>
    <workbookView xWindow="-120" yWindow="-120" windowWidth="15480" windowHeight="8325"/>
  </bookViews>
  <sheets>
    <sheet name="Hoja1" sheetId="1" r:id="rId1"/>
    <sheet name="Hoja2" sheetId="2" state="hidden" r:id="rId2"/>
  </sheets>
  <definedNames>
    <definedName name="_xlnm.Print_Area" localSheetId="0">Hoja1!$A$1:$O$48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2" i="1" l="1"/>
  <c r="M28" i="1"/>
  <c r="L21" i="1"/>
  <c r="N21" i="1" s="1"/>
  <c r="L22" i="1"/>
  <c r="M22" i="1" s="1"/>
  <c r="L23" i="1"/>
  <c r="M23" i="1" s="1"/>
  <c r="L24" i="1"/>
  <c r="L25" i="1"/>
  <c r="M25" i="1" s="1"/>
  <c r="L26" i="1"/>
  <c r="M26" i="1" s="1"/>
  <c r="L27" i="1"/>
  <c r="N27" i="1" s="1"/>
  <c r="L28" i="1"/>
  <c r="N28" i="1" s="1"/>
  <c r="L29" i="1"/>
  <c r="N29" i="1" s="1"/>
  <c r="L30" i="1"/>
  <c r="N30" i="1" s="1"/>
  <c r="J21" i="1"/>
  <c r="J22" i="1"/>
  <c r="J23" i="1"/>
  <c r="J24" i="1"/>
  <c r="J25" i="1"/>
  <c r="J26" i="1"/>
  <c r="J27" i="1"/>
  <c r="J28" i="1"/>
  <c r="J29" i="1"/>
  <c r="J30" i="1"/>
  <c r="K30" i="1" s="1"/>
  <c r="H21" i="1"/>
  <c r="H22" i="1"/>
  <c r="H23" i="1"/>
  <c r="K23" i="1" s="1"/>
  <c r="H24" i="1"/>
  <c r="K24" i="1" s="1"/>
  <c r="H25" i="1"/>
  <c r="K25" i="1" s="1"/>
  <c r="H26" i="1"/>
  <c r="H27" i="1"/>
  <c r="K27" i="1" s="1"/>
  <c r="H28" i="1"/>
  <c r="H29" i="1"/>
  <c r="H30" i="1"/>
  <c r="A22" i="1"/>
  <c r="A23" i="1"/>
  <c r="A24" i="1"/>
  <c r="A25" i="1"/>
  <c r="A26" i="1" s="1"/>
  <c r="A27" i="1" s="1"/>
  <c r="A28" i="1" s="1"/>
  <c r="A29" i="1" s="1"/>
  <c r="A30" i="1" s="1"/>
  <c r="A21" i="1"/>
  <c r="L20" i="1"/>
  <c r="J20" i="1"/>
  <c r="H20" i="1"/>
  <c r="M30" i="1" l="1"/>
  <c r="O30" i="1" s="1"/>
  <c r="K29" i="1"/>
  <c r="N23" i="1"/>
  <c r="O23" i="1" s="1"/>
  <c r="K22" i="1"/>
  <c r="M21" i="1"/>
  <c r="O21" i="1" s="1"/>
  <c r="K21" i="1"/>
  <c r="O22" i="1"/>
  <c r="M29" i="1"/>
  <c r="O29" i="1" s="1"/>
  <c r="K28" i="1"/>
  <c r="O28" i="1"/>
  <c r="K26" i="1"/>
  <c r="N25" i="1"/>
  <c r="O25" i="1"/>
  <c r="M27" i="1"/>
  <c r="O27" i="1" s="1"/>
  <c r="N26" i="1"/>
  <c r="O26" i="1" s="1"/>
  <c r="N24" i="1"/>
  <c r="M24" i="1"/>
  <c r="K20" i="1"/>
  <c r="M20" i="1"/>
  <c r="N20" i="1"/>
  <c r="O32" i="1"/>
  <c r="O35" i="1" s="1"/>
  <c r="O20" i="1" l="1"/>
  <c r="O24" i="1"/>
  <c r="O38" i="1"/>
  <c r="O31" i="1"/>
  <c r="O39" i="1" l="1"/>
  <c r="O33" i="1" l="1"/>
  <c r="O36" i="1" l="1"/>
  <c r="O37" i="1" s="1"/>
  <c r="O34" i="1"/>
  <c r="O4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<sst xmlns="http://schemas.openxmlformats.org/spreadsheetml/2006/main" count="67" uniqueCount="57">
  <si>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</si>
  <si>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</si>
  <si>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</si>
  <si>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</si>
  <si>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</si>
  <si>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</si>
  <si>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</si>
  <si>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</si>
  <si>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</si>
  <si>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</si>
  <si>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</si>
  <si>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</si>
  <si>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</si>
  <si>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</si>
  <si>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</si>
  <si>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</si>
  <si>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</si>
  <si>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</si>
  <si>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</si>
  <si>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</si>
  <si>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</si>
  <si>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</si>
  <si>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</si>
  <si>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</si>
  <si>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</si>
  <si>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</si>
  <si>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</si>
  <si>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</si>
  <si>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</si>
  <si>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</si>
  <si>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</si>
  <si>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</si>
  <si>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</si>
  <si>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</si>
  <si>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</si>
  <si>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</si>
  <si>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</si>
  <si>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</si>
  <si>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</si>
  <si>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</si>
  <si>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</si>
  <si>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</si>
  <si>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</si>
  <si>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</si>
  <si>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SERVICIO DE MANTENIMIENTO A: TEODOLITO ELECTRONICO MARCA SOUTH REF. ET-02, PLACA N° 33391 47901 47904 47902 47907 47906 47903 47905 MANTENIMIENTO PREVENTIVO Y CORRECTIVO: Ajuste lubricacion limpieza de base nivelante, ajuste de niveles tubulares y esferiscos, limpieza de optica general lentes y prismas</t>
  </si>
  <si>
    <t>SERVICIO DE MANTENIMIENTO A: TEODOLITO T100 REFERENCIA 583831 No. 5148 PLACA 7894 7895 7896 MANTENIMIENTO PREVENTIVO Y CORRECTIVO: Ajuste lubricacion limpieza de base nivelante, ajuste de niveles tubulares y esferiscos, limpieza de optica general lentes y prismas</t>
  </si>
  <si>
    <t>SERVICIO DE MANTENIMIENTO A: ESTACION TOTAL PENTAX, REF R202NE PLACA: 48497 48498 48499 24578 MANTENIMIENTO PREVENTIVO Y CORRECTIVO: ajustes lubricacion limpiezade base nivelante, ajuste de niveles tubulares y esfericos, limpieza de optica general lentes y prismas, ajustes de compensador electronico, colimacion horizontal, colimacion vertical, limpieza de  teclados. Limpieza interna y externa de tarjetas electrónicos</t>
  </si>
  <si>
    <t>SERVICIO DE MANTENIMIENTO A: NIVEL AUTOMATICO NA820 Nos: A17404 Y A179 PLACA: 7885 7886 7887 7888 33432 33433 MANTENIMIENTO PREVENTIVO Y CORRECTIVO: ajuste lubricacion limpieza de base nivelante, ajuste de niveles tubulares y esfericos, limpieza de optica general lentes y prismas.</t>
  </si>
  <si>
    <t>SERVICIO DE MANTENIMIENTO A: ESTACION TOTAL TKS INCLUYE ( 1 TRIPODE, DOS BASTONES, DOS PRISMAS , CABLE DE TRANSFERENCIA, CARGADOR Y BATERIA ADICIONAL , UNA MIRA) PLACA: 50821 50822 50823 50824 50825 50826 50827 50828 50829 50830 MANTENIMIENTO PREVENTIVO Y CORRECTIVO: Inspección optomecanica. Inspección sistema de medida angular. Revisión, limpieza y ajuste de componentes eléctricos y/o electrónicos. 3.Revisión, limpieza, lubricacion y ajuste de componentes mecánicos. 4.Verificación final de funcionamiento del equipo.</t>
  </si>
  <si>
    <t>SERVICIO DE MANTENIMIENTO A: GPS MARCA VENTURE PLACA: 44767 44768  MANTENIMIENTO PREVENTIVO Y CORRECTIVO: 1. Chequeo inicial del equipo. 2.Revisión, limpieza y ajuste de componentes eléctricos y/o electrónicos. 3.Revisión, limpieza, lubricacion y ajuste de componentes mecánicos. 4.Verificación final de funcionamiento del equipo. Verificación de posicionamiento. Cambio de baterias (AA).</t>
  </si>
  <si>
    <t>SERVICIO DE MANTENIMIENTO A: NIVELES TOPOGRAFICOS REF ATB 4, MARCA TOPCON (INCLUYE TRIPODE, PLOMADA, METRO) PLACA: 50811 50812 50813 50814 50815 50816 50817 50818 50819 50820 MANTENIMIENTO PREVENTIVO Y CORRECTIVO: Inspección optomecanica. Revisión, limpieza y ajuste de componentes eléctricos y/o electrónicos. 3.Revisión, limpieza, lubricacion y ajuste de componentes mecánicos. 4.Verificación final de funcionamiento del equipo.</t>
  </si>
  <si>
    <t>SERVICIO DE MANTENIMIENTO A: TEODOLITO SOLO CABEZOTE MODELO SPECTRA DET2 (INCLUYE TRIPODE,JALON) PLACA: 50801 50802 50803 50804 50805 50806 50807 50808 50809 50810 MANTENIMIENTO PREVENTIVO Y CORRECTIVO: Inspección optomecanica. Inspección sistema de medida angular. Revisión, limpieza y ajuste de componentes eléctricos y/o electrónicos. 3.Revisión, limpieza, lubricacion y ajuste de componentes mecánicos. 4.Verificación final de funcionamiento del equipo.</t>
  </si>
  <si>
    <t>SERVICIO DE MANTENIMIENTO A: BRUJULA DE MANO MARCA BRUNTON PLACA: 44790 44791 44792 44793 MANTENIMIENTO PREVENTIVO Y CORRECTIVO: Revisión, limpieza y ajuste de todos componentes internos y externos.</t>
  </si>
  <si>
    <t>SERVICIO DE MANTENIMIENTO A: JALONES MARCA SOUTH PLACA: 44779 44786 44780 44781 44782 44783 44784 44785 44787 MANTENIMIENTO PREVENTIVO Y CORRECTIVO: Limpieza, ajuste y pintura, conservando los colores originales del elemento.</t>
  </si>
  <si>
    <t>BOLSA DE REPUESTOS BOLSA DE REPUESTOS PARA LOS EQUIPOS QUE REQUIERAN CAMBIO DE PARTES NO CONTEMPLADAS EN EL MANTENIMIENTO CORRECTIVO DE LOS ITEMS ANTERIORMENTE NOMBRADOS. ESTA BOLSA DE RESPUESTOS TIENE EL VALOR DE DOS MILLONES DE PESOS M/TE ($2.000.000) IVA INCLUIDO.</t>
  </si>
  <si>
    <t>UNIDAD</t>
  </si>
  <si>
    <t>GLOBAL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</si>
</sst>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6">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1"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0" fontId="1" fillId="2" borderId="0" xfId="0" applyFont="1" applyFill="1" applyAlignment="1">
      <alignment vertical="center"/>
    </xf>
    <xf numFmtId="0" fontId="1" fillId="0" borderId="28" xfId="0" applyFont="1" applyBorder="1" applyAlignment="1">
      <alignment horizontal="center" vertical="center" wrapText="1"/>
    </xf>
    <xf numFmtId="0" fontId="1" fillId="0" borderId="28" xfId="0" applyFont="1" applyBorder="1" applyAlignment="1">
      <alignment wrapText="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8"/>
  <sheetViews>
    <sheetView tabSelected="1" topLeftCell="B2" zoomScale="70" zoomScaleNormal="70" zoomScaleSheetLayoutView="70" zoomScalePageLayoutView="55" workbookViewId="0">
      <selection activeCell="F30" sqref="F30"/>
    </sheetView>
  </sheetViews>
  <sheetFormatPr baseColWidth="10" defaultColWidth="11.42578125" defaultRowHeight="15" x14ac:dyDescent="0.25"/>
  <cols>
    <col min="1" max="1" width="13.28515625" style="8" customWidth="1"/>
    <col min="2" max="2" width="94" style="33"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3"/>
      <c r="B2" s="70" t="s">
        <v>0</v>
      </c>
      <c r="C2" s="70"/>
      <c r="D2" s="70"/>
      <c r="E2" s="70"/>
      <c r="F2" s="70"/>
      <c r="G2" s="70"/>
      <c r="H2" s="70"/>
      <c r="I2" s="70"/>
      <c r="J2" s="70"/>
      <c r="K2" s="70"/>
      <c r="L2" s="70"/>
      <c r="M2" s="70"/>
      <c r="N2" s="75" t="s">
        <v>37</v>
      </c>
      <c r="O2" s="75"/>
    </row>
    <row r="3" spans="1:15" ht="15.75" customHeight="1" x14ac:dyDescent="0.25">
      <c r="A3" s="63"/>
      <c r="B3" s="70" t="s">
        <v>1</v>
      </c>
      <c r="C3" s="70"/>
      <c r="D3" s="70"/>
      <c r="E3" s="70"/>
      <c r="F3" s="70"/>
      <c r="G3" s="70"/>
      <c r="H3" s="70"/>
      <c r="I3" s="70"/>
      <c r="J3" s="70"/>
      <c r="K3" s="70"/>
      <c r="L3" s="70"/>
      <c r="M3" s="70"/>
      <c r="N3" s="75" t="s">
        <v>40</v>
      </c>
      <c r="O3" s="75"/>
    </row>
    <row r="4" spans="1:15" ht="16.5" customHeight="1" x14ac:dyDescent="0.25">
      <c r="A4" s="63"/>
      <c r="B4" s="70" t="s">
        <v>36</v>
      </c>
      <c r="C4" s="70"/>
      <c r="D4" s="70"/>
      <c r="E4" s="70"/>
      <c r="F4" s="70"/>
      <c r="G4" s="70"/>
      <c r="H4" s="70"/>
      <c r="I4" s="70"/>
      <c r="J4" s="70"/>
      <c r="K4" s="70"/>
      <c r="L4" s="70"/>
      <c r="M4" s="70"/>
      <c r="N4" s="75" t="s">
        <v>41</v>
      </c>
      <c r="O4" s="75"/>
    </row>
    <row r="5" spans="1:15" ht="15" customHeight="1" x14ac:dyDescent="0.25">
      <c r="A5" s="63"/>
      <c r="B5" s="70"/>
      <c r="C5" s="70"/>
      <c r="D5" s="70"/>
      <c r="E5" s="70"/>
      <c r="F5" s="70"/>
      <c r="G5" s="70"/>
      <c r="H5" s="70"/>
      <c r="I5" s="70"/>
      <c r="J5" s="70"/>
      <c r="K5" s="70"/>
      <c r="L5" s="70"/>
      <c r="M5" s="70"/>
      <c r="N5" s="75" t="s">
        <v>38</v>
      </c>
      <c r="O5" s="75"/>
    </row>
    <row r="7" spans="1:15" x14ac:dyDescent="0.25">
      <c r="A7" s="11" t="s">
        <v>39</v>
      </c>
    </row>
    <row r="8" spans="1:15" x14ac:dyDescent="0.25">
      <c r="A8" s="11"/>
    </row>
    <row r="9" spans="1:15" x14ac:dyDescent="0.25">
      <c r="A9" s="12" t="s">
        <v>29</v>
      </c>
    </row>
    <row r="10" spans="1:15" ht="25.5" customHeight="1" x14ac:dyDescent="0.25">
      <c r="A10" s="44" t="s">
        <v>28</v>
      </c>
      <c r="B10" s="44"/>
      <c r="C10" s="13"/>
      <c r="E10" s="14" t="s">
        <v>21</v>
      </c>
      <c r="F10" s="49"/>
      <c r="G10" s="50"/>
      <c r="K10" s="15" t="s">
        <v>16</v>
      </c>
      <c r="L10" s="51"/>
      <c r="M10" s="52"/>
      <c r="N10" s="53"/>
    </row>
    <row r="11" spans="1:15" ht="15.75" thickBot="1" x14ac:dyDescent="0.3">
      <c r="A11" s="13"/>
      <c r="B11" s="34"/>
      <c r="C11" s="13"/>
      <c r="E11" s="16"/>
      <c r="F11" s="16"/>
      <c r="G11" s="16"/>
      <c r="K11" s="17"/>
      <c r="L11" s="18"/>
      <c r="M11" s="18"/>
      <c r="N11" s="18"/>
    </row>
    <row r="12" spans="1:15" ht="30.75" customHeight="1" thickBot="1" x14ac:dyDescent="0.3">
      <c r="A12" s="64" t="s">
        <v>26</v>
      </c>
      <c r="B12" s="65"/>
      <c r="C12" s="19"/>
      <c r="D12" s="46" t="s">
        <v>17</v>
      </c>
      <c r="E12" s="47"/>
      <c r="F12" s="47"/>
      <c r="G12" s="48"/>
      <c r="H12" s="7"/>
      <c r="I12" s="27"/>
      <c r="J12" s="27"/>
      <c r="K12" s="17"/>
    </row>
    <row r="13" spans="1:15" ht="15.75" thickBot="1" x14ac:dyDescent="0.3">
      <c r="A13" s="66"/>
      <c r="B13" s="67"/>
      <c r="C13" s="19"/>
      <c r="D13" s="18"/>
      <c r="E13" s="16"/>
      <c r="F13" s="16"/>
      <c r="G13" s="16"/>
      <c r="K13" s="17"/>
    </row>
    <row r="14" spans="1:15" ht="30" customHeight="1" thickBot="1" x14ac:dyDescent="0.3">
      <c r="A14" s="66"/>
      <c r="B14" s="67"/>
      <c r="C14" s="19"/>
      <c r="D14" s="46" t="s">
        <v>18</v>
      </c>
      <c r="E14" s="47"/>
      <c r="F14" s="47"/>
      <c r="G14" s="48"/>
      <c r="H14" s="7"/>
      <c r="I14" s="27"/>
      <c r="J14" s="27"/>
      <c r="K14" s="17"/>
    </row>
    <row r="15" spans="1:15" ht="18.75" customHeight="1" thickBot="1" x14ac:dyDescent="0.3">
      <c r="A15" s="66"/>
      <c r="B15" s="67"/>
      <c r="C15" s="19"/>
      <c r="E15" s="16"/>
      <c r="F15" s="16"/>
      <c r="G15" s="16"/>
      <c r="K15" s="17"/>
    </row>
    <row r="16" spans="1:15" ht="24" customHeight="1" thickBot="1" x14ac:dyDescent="0.3">
      <c r="A16" s="68"/>
      <c r="B16" s="69"/>
      <c r="C16" s="19"/>
      <c r="D16" s="46" t="s">
        <v>22</v>
      </c>
      <c r="E16" s="47"/>
      <c r="F16" s="47"/>
      <c r="G16" s="48"/>
      <c r="H16" s="7"/>
      <c r="I16" s="27"/>
      <c r="J16" s="27"/>
      <c r="K16" s="17"/>
      <c r="L16" s="18"/>
      <c r="M16" s="18"/>
      <c r="N16" s="18"/>
    </row>
    <row r="17" spans="1:15" x14ac:dyDescent="0.25">
      <c r="A17" s="13"/>
      <c r="B17" s="34"/>
      <c r="C17" s="13"/>
      <c r="E17" s="16"/>
      <c r="F17" s="16"/>
      <c r="G17" s="16"/>
      <c r="K17" s="17"/>
      <c r="L17" s="18"/>
      <c r="M17" s="18"/>
      <c r="N17" s="18"/>
    </row>
    <row r="19" spans="1:15" s="23" customFormat="1" ht="111.75" customHeight="1" x14ac:dyDescent="0.25">
      <c r="A19" s="20" t="s">
        <v>27</v>
      </c>
      <c r="B19" s="20" t="s">
        <v>2</v>
      </c>
      <c r="C19" s="20" t="s">
        <v>19</v>
      </c>
      <c r="D19" s="20" t="s">
        <v>3</v>
      </c>
      <c r="E19" s="20" t="s">
        <v>23</v>
      </c>
      <c r="F19" s="21" t="s">
        <v>4</v>
      </c>
      <c r="G19" s="22" t="s">
        <v>25</v>
      </c>
      <c r="H19" s="21" t="s">
        <v>5</v>
      </c>
      <c r="I19" s="21" t="s">
        <v>31</v>
      </c>
      <c r="J19" s="21" t="s">
        <v>34</v>
      </c>
      <c r="K19" s="21" t="s">
        <v>6</v>
      </c>
      <c r="L19" s="21" t="s">
        <v>7</v>
      </c>
      <c r="M19" s="21" t="s">
        <v>8</v>
      </c>
      <c r="N19" s="21" t="s">
        <v>30</v>
      </c>
      <c r="O19" s="21" t="s">
        <v>9</v>
      </c>
    </row>
    <row r="20" spans="1:15" s="23" customFormat="1" ht="98.25" customHeight="1" x14ac:dyDescent="0.2">
      <c r="A20" s="30">
        <v>1</v>
      </c>
      <c r="B20" s="37" t="s">
        <v>44</v>
      </c>
      <c r="C20" s="31"/>
      <c r="D20" s="36">
        <v>8</v>
      </c>
      <c r="E20" s="36" t="s">
        <v>55</v>
      </c>
      <c r="F20" s="32"/>
      <c r="G20" s="26">
        <v>0</v>
      </c>
      <c r="H20" s="1">
        <f t="shared" ref="H20:H30" si="0">+ROUND(F20*G20,0)</f>
        <v>0</v>
      </c>
      <c r="I20" s="26">
        <v>0</v>
      </c>
      <c r="J20" s="1">
        <f t="shared" ref="J20:J30" si="1">ROUND(F20*I20,0)</f>
        <v>0</v>
      </c>
      <c r="K20" s="1">
        <f t="shared" ref="K20:K30" si="2">ROUND(F20+H20+J20,0)</f>
        <v>0</v>
      </c>
      <c r="L20" s="1">
        <f>ROUND(F20*D20,0)</f>
        <v>0</v>
      </c>
      <c r="M20" s="1">
        <f>ROUND(L20*G20,0)</f>
        <v>0</v>
      </c>
      <c r="N20" s="1">
        <f t="shared" ref="N20:N30" si="3">ROUND(L20*I20,0)</f>
        <v>0</v>
      </c>
      <c r="O20" s="2">
        <f t="shared" ref="O20:O30" si="4">ROUND(L20+N20+M20,0)</f>
        <v>0</v>
      </c>
    </row>
    <row r="21" spans="1:15" s="23" customFormat="1" ht="98.25" customHeight="1" x14ac:dyDescent="0.2">
      <c r="A21" s="30">
        <f>1+A20</f>
        <v>2</v>
      </c>
      <c r="B21" s="37" t="s">
        <v>45</v>
      </c>
      <c r="C21" s="31"/>
      <c r="D21" s="36">
        <v>3</v>
      </c>
      <c r="E21" s="36" t="s">
        <v>55</v>
      </c>
      <c r="F21" s="32"/>
      <c r="G21" s="26">
        <v>0</v>
      </c>
      <c r="H21" s="1">
        <f t="shared" si="0"/>
        <v>0</v>
      </c>
      <c r="I21" s="26">
        <v>0</v>
      </c>
      <c r="J21" s="1">
        <f t="shared" si="1"/>
        <v>0</v>
      </c>
      <c r="K21" s="1">
        <f t="shared" si="2"/>
        <v>0</v>
      </c>
      <c r="L21" s="1">
        <f t="shared" ref="L21:L30" si="5">ROUND(F21*D21,0)</f>
        <v>0</v>
      </c>
      <c r="M21" s="1">
        <f t="shared" ref="M21:M30" si="6">ROUND(L21*G21,0)</f>
        <v>0</v>
      </c>
      <c r="N21" s="1">
        <f t="shared" si="3"/>
        <v>0</v>
      </c>
      <c r="O21" s="2">
        <f t="shared" si="4"/>
        <v>0</v>
      </c>
    </row>
    <row r="22" spans="1:15" s="23" customFormat="1" ht="98.25" customHeight="1" x14ac:dyDescent="0.2">
      <c r="A22" s="30">
        <f t="shared" ref="A22:A30" si="7">1+A21</f>
        <v>3</v>
      </c>
      <c r="B22" s="37" t="s">
        <v>46</v>
      </c>
      <c r="C22" s="31"/>
      <c r="D22" s="36">
        <v>4</v>
      </c>
      <c r="E22" s="36" t="s">
        <v>55</v>
      </c>
      <c r="F22" s="32"/>
      <c r="G22" s="26">
        <v>0</v>
      </c>
      <c r="H22" s="1">
        <f t="shared" si="0"/>
        <v>0</v>
      </c>
      <c r="I22" s="26">
        <v>0</v>
      </c>
      <c r="J22" s="1">
        <f t="shared" si="1"/>
        <v>0</v>
      </c>
      <c r="K22" s="1">
        <f t="shared" si="2"/>
        <v>0</v>
      </c>
      <c r="L22" s="1">
        <f t="shared" si="5"/>
        <v>0</v>
      </c>
      <c r="M22" s="1">
        <f t="shared" si="6"/>
        <v>0</v>
      </c>
      <c r="N22" s="1">
        <f t="shared" si="3"/>
        <v>0</v>
      </c>
      <c r="O22" s="2">
        <f t="shared" si="4"/>
        <v>0</v>
      </c>
    </row>
    <row r="23" spans="1:15" s="23" customFormat="1" ht="98.25" customHeight="1" x14ac:dyDescent="0.2">
      <c r="A23" s="30">
        <f t="shared" si="7"/>
        <v>4</v>
      </c>
      <c r="B23" s="37" t="s">
        <v>47</v>
      </c>
      <c r="C23" s="31"/>
      <c r="D23" s="36">
        <v>6</v>
      </c>
      <c r="E23" s="36" t="s">
        <v>55</v>
      </c>
      <c r="F23" s="32"/>
      <c r="G23" s="26">
        <v>0</v>
      </c>
      <c r="H23" s="1">
        <f t="shared" si="0"/>
        <v>0</v>
      </c>
      <c r="I23" s="26">
        <v>0</v>
      </c>
      <c r="J23" s="1">
        <f t="shared" si="1"/>
        <v>0</v>
      </c>
      <c r="K23" s="1">
        <f t="shared" si="2"/>
        <v>0</v>
      </c>
      <c r="L23" s="1">
        <f t="shared" si="5"/>
        <v>0</v>
      </c>
      <c r="M23" s="1">
        <f t="shared" si="6"/>
        <v>0</v>
      </c>
      <c r="N23" s="1">
        <f t="shared" si="3"/>
        <v>0</v>
      </c>
      <c r="O23" s="2">
        <f t="shared" si="4"/>
        <v>0</v>
      </c>
    </row>
    <row r="24" spans="1:15" s="23" customFormat="1" ht="98.25" customHeight="1" x14ac:dyDescent="0.2">
      <c r="A24" s="30">
        <f t="shared" si="7"/>
        <v>5</v>
      </c>
      <c r="B24" s="37" t="s">
        <v>48</v>
      </c>
      <c r="C24" s="31"/>
      <c r="D24" s="36">
        <v>10</v>
      </c>
      <c r="E24" s="36" t="s">
        <v>55</v>
      </c>
      <c r="F24" s="32"/>
      <c r="G24" s="26">
        <v>0</v>
      </c>
      <c r="H24" s="1">
        <f t="shared" si="0"/>
        <v>0</v>
      </c>
      <c r="I24" s="26">
        <v>0</v>
      </c>
      <c r="J24" s="1">
        <f t="shared" si="1"/>
        <v>0</v>
      </c>
      <c r="K24" s="1">
        <f t="shared" si="2"/>
        <v>0</v>
      </c>
      <c r="L24" s="1">
        <f t="shared" si="5"/>
        <v>0</v>
      </c>
      <c r="M24" s="1">
        <f t="shared" si="6"/>
        <v>0</v>
      </c>
      <c r="N24" s="1">
        <f t="shared" si="3"/>
        <v>0</v>
      </c>
      <c r="O24" s="2">
        <f t="shared" si="4"/>
        <v>0</v>
      </c>
    </row>
    <row r="25" spans="1:15" s="23" customFormat="1" ht="98.25" customHeight="1" x14ac:dyDescent="0.2">
      <c r="A25" s="30">
        <f t="shared" si="7"/>
        <v>6</v>
      </c>
      <c r="B25" s="37" t="s">
        <v>49</v>
      </c>
      <c r="C25" s="31"/>
      <c r="D25" s="36">
        <v>2</v>
      </c>
      <c r="E25" s="36" t="s">
        <v>55</v>
      </c>
      <c r="F25" s="32"/>
      <c r="G25" s="26">
        <v>0</v>
      </c>
      <c r="H25" s="1">
        <f t="shared" si="0"/>
        <v>0</v>
      </c>
      <c r="I25" s="26">
        <v>0</v>
      </c>
      <c r="J25" s="1">
        <f t="shared" si="1"/>
        <v>0</v>
      </c>
      <c r="K25" s="1">
        <f t="shared" si="2"/>
        <v>0</v>
      </c>
      <c r="L25" s="1">
        <f t="shared" si="5"/>
        <v>0</v>
      </c>
      <c r="M25" s="1">
        <f t="shared" si="6"/>
        <v>0</v>
      </c>
      <c r="N25" s="1">
        <f t="shared" si="3"/>
        <v>0</v>
      </c>
      <c r="O25" s="2">
        <f t="shared" si="4"/>
        <v>0</v>
      </c>
    </row>
    <row r="26" spans="1:15" s="23" customFormat="1" ht="98.25" customHeight="1" x14ac:dyDescent="0.2">
      <c r="A26" s="30">
        <f t="shared" si="7"/>
        <v>7</v>
      </c>
      <c r="B26" s="37" t="s">
        <v>50</v>
      </c>
      <c r="C26" s="31"/>
      <c r="D26" s="36">
        <v>10</v>
      </c>
      <c r="E26" s="36" t="s">
        <v>55</v>
      </c>
      <c r="F26" s="32"/>
      <c r="G26" s="26">
        <v>0</v>
      </c>
      <c r="H26" s="1">
        <f t="shared" si="0"/>
        <v>0</v>
      </c>
      <c r="I26" s="26">
        <v>0</v>
      </c>
      <c r="J26" s="1">
        <f t="shared" si="1"/>
        <v>0</v>
      </c>
      <c r="K26" s="1">
        <f t="shared" si="2"/>
        <v>0</v>
      </c>
      <c r="L26" s="1">
        <f t="shared" si="5"/>
        <v>0</v>
      </c>
      <c r="M26" s="1">
        <f t="shared" si="6"/>
        <v>0</v>
      </c>
      <c r="N26" s="1">
        <f t="shared" si="3"/>
        <v>0</v>
      </c>
      <c r="O26" s="2">
        <f t="shared" si="4"/>
        <v>0</v>
      </c>
    </row>
    <row r="27" spans="1:15" s="23" customFormat="1" ht="98.25" customHeight="1" x14ac:dyDescent="0.2">
      <c r="A27" s="30">
        <f t="shared" si="7"/>
        <v>8</v>
      </c>
      <c r="B27" s="37" t="s">
        <v>51</v>
      </c>
      <c r="C27" s="31"/>
      <c r="D27" s="36">
        <v>10</v>
      </c>
      <c r="E27" s="36" t="s">
        <v>55</v>
      </c>
      <c r="F27" s="32"/>
      <c r="G27" s="26">
        <v>0</v>
      </c>
      <c r="H27" s="1">
        <f t="shared" si="0"/>
        <v>0</v>
      </c>
      <c r="I27" s="26">
        <v>0</v>
      </c>
      <c r="J27" s="1">
        <f t="shared" si="1"/>
        <v>0</v>
      </c>
      <c r="K27" s="1">
        <f t="shared" si="2"/>
        <v>0</v>
      </c>
      <c r="L27" s="1">
        <f t="shared" si="5"/>
        <v>0</v>
      </c>
      <c r="M27" s="1">
        <f t="shared" si="6"/>
        <v>0</v>
      </c>
      <c r="N27" s="1">
        <f t="shared" si="3"/>
        <v>0</v>
      </c>
      <c r="O27" s="2">
        <f t="shared" si="4"/>
        <v>0</v>
      </c>
    </row>
    <row r="28" spans="1:15" s="23" customFormat="1" ht="98.25" customHeight="1" x14ac:dyDescent="0.2">
      <c r="A28" s="30">
        <f t="shared" si="7"/>
        <v>9</v>
      </c>
      <c r="B28" s="37" t="s">
        <v>52</v>
      </c>
      <c r="C28" s="31"/>
      <c r="D28" s="36">
        <v>4</v>
      </c>
      <c r="E28" s="36" t="s">
        <v>55</v>
      </c>
      <c r="F28" s="32"/>
      <c r="G28" s="26">
        <v>0</v>
      </c>
      <c r="H28" s="1">
        <f t="shared" si="0"/>
        <v>0</v>
      </c>
      <c r="I28" s="26">
        <v>0</v>
      </c>
      <c r="J28" s="1">
        <f t="shared" si="1"/>
        <v>0</v>
      </c>
      <c r="K28" s="1">
        <f t="shared" si="2"/>
        <v>0</v>
      </c>
      <c r="L28" s="1">
        <f t="shared" si="5"/>
        <v>0</v>
      </c>
      <c r="M28" s="1">
        <f t="shared" si="6"/>
        <v>0</v>
      </c>
      <c r="N28" s="1">
        <f t="shared" si="3"/>
        <v>0</v>
      </c>
      <c r="O28" s="2">
        <f t="shared" si="4"/>
        <v>0</v>
      </c>
    </row>
    <row r="29" spans="1:15" s="23" customFormat="1" ht="98.25" customHeight="1" x14ac:dyDescent="0.2">
      <c r="A29" s="30">
        <f t="shared" si="7"/>
        <v>10</v>
      </c>
      <c r="B29" s="37" t="s">
        <v>53</v>
      </c>
      <c r="C29" s="31"/>
      <c r="D29" s="36">
        <v>9</v>
      </c>
      <c r="E29" s="36" t="s">
        <v>55</v>
      </c>
      <c r="F29" s="32"/>
      <c r="G29" s="26">
        <v>0</v>
      </c>
      <c r="H29" s="1">
        <f t="shared" si="0"/>
        <v>0</v>
      </c>
      <c r="I29" s="26">
        <v>0</v>
      </c>
      <c r="J29" s="1">
        <f t="shared" si="1"/>
        <v>0</v>
      </c>
      <c r="K29" s="1">
        <f t="shared" si="2"/>
        <v>0</v>
      </c>
      <c r="L29" s="1">
        <f t="shared" si="5"/>
        <v>0</v>
      </c>
      <c r="M29" s="1">
        <f t="shared" si="6"/>
        <v>0</v>
      </c>
      <c r="N29" s="1">
        <f t="shared" si="3"/>
        <v>0</v>
      </c>
      <c r="O29" s="2">
        <f t="shared" si="4"/>
        <v>0</v>
      </c>
    </row>
    <row r="30" spans="1:15" s="23" customFormat="1" ht="98.25" customHeight="1" x14ac:dyDescent="0.2">
      <c r="A30" s="30">
        <f t="shared" si="7"/>
        <v>11</v>
      </c>
      <c r="B30" s="37" t="s">
        <v>54</v>
      </c>
      <c r="C30" s="31"/>
      <c r="D30" s="36">
        <v>1</v>
      </c>
      <c r="E30" s="36" t="s">
        <v>56</v>
      </c>
      <c r="F30" s="32"/>
      <c r="G30" s="26">
        <v>0</v>
      </c>
      <c r="H30" s="1">
        <f t="shared" si="0"/>
        <v>0</v>
      </c>
      <c r="I30" s="26">
        <v>0</v>
      </c>
      <c r="J30" s="1">
        <f t="shared" si="1"/>
        <v>0</v>
      </c>
      <c r="K30" s="1">
        <f t="shared" si="2"/>
        <v>0</v>
      </c>
      <c r="L30" s="1">
        <f t="shared" si="5"/>
        <v>0</v>
      </c>
      <c r="M30" s="1">
        <f t="shared" si="6"/>
        <v>0</v>
      </c>
      <c r="N30" s="1">
        <f t="shared" si="3"/>
        <v>0</v>
      </c>
      <c r="O30" s="2">
        <f t="shared" si="4"/>
        <v>0</v>
      </c>
    </row>
    <row r="31" spans="1:15" s="23" customFormat="1" ht="42" customHeight="1" thickBot="1" x14ac:dyDescent="0.25">
      <c r="A31" s="19"/>
      <c r="B31" s="56"/>
      <c r="C31" s="56"/>
      <c r="D31" s="56"/>
      <c r="E31" s="56"/>
      <c r="F31" s="56"/>
      <c r="G31" s="56"/>
      <c r="H31" s="56"/>
      <c r="I31" s="56"/>
      <c r="J31" s="56"/>
      <c r="K31" s="56"/>
      <c r="L31" s="56"/>
      <c r="M31" s="57" t="s">
        <v>35</v>
      </c>
      <c r="N31" s="57"/>
      <c r="O31" s="29">
        <f>SUMIF(G:G,0%,L:L)</f>
        <v>0</v>
      </c>
    </row>
    <row r="32" spans="1:15" s="23" customFormat="1" ht="39" customHeight="1" thickBot="1" x14ac:dyDescent="0.25">
      <c r="A32" s="42" t="s">
        <v>24</v>
      </c>
      <c r="B32" s="43"/>
      <c r="C32" s="43"/>
      <c r="D32" s="43"/>
      <c r="E32" s="43"/>
      <c r="F32" s="43"/>
      <c r="G32" s="43"/>
      <c r="H32" s="43"/>
      <c r="I32" s="43"/>
      <c r="J32" s="43"/>
      <c r="K32" s="43"/>
      <c r="L32" s="43"/>
      <c r="M32" s="58" t="s">
        <v>10</v>
      </c>
      <c r="N32" s="58"/>
      <c r="O32" s="4">
        <f>SUMIF(G:G,5%,L:L)</f>
        <v>0</v>
      </c>
    </row>
    <row r="33" spans="1:15" s="23" customFormat="1" ht="30" customHeight="1" x14ac:dyDescent="0.2">
      <c r="A33" s="38" t="s">
        <v>42</v>
      </c>
      <c r="B33" s="39"/>
      <c r="C33" s="39"/>
      <c r="D33" s="39"/>
      <c r="E33" s="39"/>
      <c r="F33" s="39"/>
      <c r="G33" s="39"/>
      <c r="H33" s="39"/>
      <c r="I33" s="39"/>
      <c r="J33" s="39"/>
      <c r="K33" s="39"/>
      <c r="L33" s="40"/>
      <c r="M33" s="58" t="s">
        <v>11</v>
      </c>
      <c r="N33" s="58"/>
      <c r="O33" s="4">
        <f>SUMIF(G:G,19%,L:L)</f>
        <v>0</v>
      </c>
    </row>
    <row r="34" spans="1:15" s="23" customFormat="1" ht="30" customHeight="1" x14ac:dyDescent="0.2">
      <c r="A34" s="41"/>
      <c r="B34" s="41"/>
      <c r="C34" s="41"/>
      <c r="D34" s="41"/>
      <c r="E34" s="41"/>
      <c r="F34" s="41"/>
      <c r="G34" s="41"/>
      <c r="H34" s="41"/>
      <c r="I34" s="41"/>
      <c r="J34" s="41"/>
      <c r="K34" s="41"/>
      <c r="L34" s="41"/>
      <c r="M34" s="59" t="s">
        <v>7</v>
      </c>
      <c r="N34" s="60"/>
      <c r="O34" s="5">
        <f>SUM(O31:O33)</f>
        <v>0</v>
      </c>
    </row>
    <row r="35" spans="1:15" s="23" customFormat="1" ht="30" customHeight="1" x14ac:dyDescent="0.2">
      <c r="A35" s="41"/>
      <c r="B35" s="41"/>
      <c r="C35" s="41"/>
      <c r="D35" s="41"/>
      <c r="E35" s="41"/>
      <c r="F35" s="41"/>
      <c r="G35" s="41"/>
      <c r="H35" s="41"/>
      <c r="I35" s="41"/>
      <c r="J35" s="41"/>
      <c r="K35" s="41"/>
      <c r="L35" s="41"/>
      <c r="M35" s="61" t="s">
        <v>12</v>
      </c>
      <c r="N35" s="62"/>
      <c r="O35" s="6">
        <f>ROUND(O32*5%,0)</f>
        <v>0</v>
      </c>
    </row>
    <row r="36" spans="1:15" s="23" customFormat="1" ht="30" customHeight="1" x14ac:dyDescent="0.2">
      <c r="A36" s="41"/>
      <c r="B36" s="41"/>
      <c r="C36" s="41"/>
      <c r="D36" s="41"/>
      <c r="E36" s="41"/>
      <c r="F36" s="41"/>
      <c r="G36" s="41"/>
      <c r="H36" s="41"/>
      <c r="I36" s="41"/>
      <c r="J36" s="41"/>
      <c r="K36" s="41"/>
      <c r="L36" s="41"/>
      <c r="M36" s="61" t="s">
        <v>13</v>
      </c>
      <c r="N36" s="62"/>
      <c r="O36" s="4">
        <f>ROUND(O33*19%,0)</f>
        <v>0</v>
      </c>
    </row>
    <row r="37" spans="1:15" s="23" customFormat="1" ht="30" customHeight="1" x14ac:dyDescent="0.2">
      <c r="A37" s="41"/>
      <c r="B37" s="41"/>
      <c r="C37" s="41"/>
      <c r="D37" s="41"/>
      <c r="E37" s="41"/>
      <c r="F37" s="41"/>
      <c r="G37" s="41"/>
      <c r="H37" s="41"/>
      <c r="I37" s="41"/>
      <c r="J37" s="41"/>
      <c r="K37" s="41"/>
      <c r="L37" s="41"/>
      <c r="M37" s="59" t="s">
        <v>14</v>
      </c>
      <c r="N37" s="60"/>
      <c r="O37" s="5">
        <f>SUM(O35:O36)</f>
        <v>0</v>
      </c>
    </row>
    <row r="38" spans="1:15" s="23" customFormat="1" ht="30" customHeight="1" x14ac:dyDescent="0.2">
      <c r="A38" s="41"/>
      <c r="B38" s="41"/>
      <c r="C38" s="41"/>
      <c r="D38" s="41"/>
      <c r="E38" s="41"/>
      <c r="F38" s="41"/>
      <c r="G38" s="41"/>
      <c r="H38" s="41"/>
      <c r="I38" s="41"/>
      <c r="J38" s="41"/>
      <c r="K38" s="41"/>
      <c r="L38" s="41"/>
      <c r="M38" s="73" t="s">
        <v>33</v>
      </c>
      <c r="N38" s="74"/>
      <c r="O38" s="4">
        <f>SUMIF(I:I,8%,N:N)</f>
        <v>0</v>
      </c>
    </row>
    <row r="39" spans="1:15" s="23" customFormat="1" ht="37.5" customHeight="1" x14ac:dyDescent="0.2">
      <c r="A39" s="41"/>
      <c r="B39" s="41"/>
      <c r="C39" s="41"/>
      <c r="D39" s="41"/>
      <c r="E39" s="41"/>
      <c r="F39" s="41"/>
      <c r="G39" s="41"/>
      <c r="H39" s="41"/>
      <c r="I39" s="41"/>
      <c r="J39" s="41"/>
      <c r="K39" s="41"/>
      <c r="L39" s="41"/>
      <c r="M39" s="71" t="s">
        <v>32</v>
      </c>
      <c r="N39" s="72"/>
      <c r="O39" s="5">
        <f>SUM(O38)</f>
        <v>0</v>
      </c>
    </row>
    <row r="40" spans="1:15" s="23" customFormat="1" ht="44.25" customHeight="1" x14ac:dyDescent="0.2">
      <c r="A40" s="41"/>
      <c r="B40" s="41"/>
      <c r="C40" s="41"/>
      <c r="D40" s="41"/>
      <c r="E40" s="41"/>
      <c r="F40" s="41"/>
      <c r="G40" s="41"/>
      <c r="H40" s="41"/>
      <c r="I40" s="41"/>
      <c r="J40" s="41"/>
      <c r="K40" s="41"/>
      <c r="L40" s="41"/>
      <c r="M40" s="71" t="s">
        <v>15</v>
      </c>
      <c r="N40" s="72"/>
      <c r="O40" s="5">
        <f>+O34+O37+O39</f>
        <v>0</v>
      </c>
    </row>
    <row r="43" spans="1:15" x14ac:dyDescent="0.25">
      <c r="B43" s="35"/>
      <c r="C43" s="28"/>
    </row>
    <row r="44" spans="1:15" x14ac:dyDescent="0.25">
      <c r="B44" s="54"/>
      <c r="C44" s="54"/>
    </row>
    <row r="45" spans="1:15" ht="15.75" thickBot="1" x14ac:dyDescent="0.3">
      <c r="B45" s="55"/>
      <c r="C45" s="55"/>
    </row>
    <row r="46" spans="1:15" x14ac:dyDescent="0.25">
      <c r="B46" s="45" t="s">
        <v>20</v>
      </c>
      <c r="C46" s="45"/>
    </row>
    <row r="48" spans="1:15" x14ac:dyDescent="0.25">
      <c r="A48" s="24" t="s">
        <v>43</v>
      </c>
    </row>
  </sheetData>
  <sheetProtection algorithmName="SHA-512" hashValue="htxjuVl0JksjFHcnAOVZ1/Bq3BZ3VI9rmpyCzlqavX+DJtf2/ks3O3h6c6SC85qEYKsFM+qOTjHkGeNrSn30sQ==" saltValue="Hsr4kf/gYr/LwCMWgxCHag==" spinCount="100000" sheet="1" selectLockedCells="1"/>
  <mergeCells count="30">
    <mergeCell ref="M37:N37"/>
    <mergeCell ref="M40:N40"/>
    <mergeCell ref="M38:N38"/>
    <mergeCell ref="M39:N39"/>
    <mergeCell ref="N2:O2"/>
    <mergeCell ref="N3:O3"/>
    <mergeCell ref="N4:O4"/>
    <mergeCell ref="N5:O5"/>
    <mergeCell ref="A2:A5"/>
    <mergeCell ref="D12:G12"/>
    <mergeCell ref="A12:B16"/>
    <mergeCell ref="B2:M2"/>
    <mergeCell ref="B3:M3"/>
    <mergeCell ref="B4:M5"/>
    <mergeCell ref="A33:L40"/>
    <mergeCell ref="A32:L32"/>
    <mergeCell ref="A10:B10"/>
    <mergeCell ref="B46:C46"/>
    <mergeCell ref="D14:G14"/>
    <mergeCell ref="D16:G16"/>
    <mergeCell ref="F10:G10"/>
    <mergeCell ref="L10:N10"/>
    <mergeCell ref="B44:C45"/>
    <mergeCell ref="B31:L31"/>
    <mergeCell ref="M31:N31"/>
    <mergeCell ref="M32:N32"/>
    <mergeCell ref="M33:N33"/>
    <mergeCell ref="M34:N34"/>
    <mergeCell ref="M35:N35"/>
    <mergeCell ref="M36:N36"/>
  </mergeCells>
  <dataValidations count="1">
    <dataValidation type="whole" allowBlank="1" showInputMessage="1" showErrorMessage="1" sqref="F20:F3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G20:G30</xm:sqref>
        </x14:dataValidation>
        <x14:dataValidation type="list" allowBlank="1" showInputMessage="1" showErrorMessage="1">
          <x14:formula1>
            <xm:f>Hoja2!$F$7:$F$8</xm:f>
          </x14:formula1>
          <xm:sqref>I20:I30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5">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http://www.w3.org/XML/1998/namespace"/>
    <ds:schemaRef ds:uri="39f7a895-868e-4739-ab10-589c64175fbd"/>
    <ds:schemaRef ds:uri="632c1e4e-69c6-4d1f-81a1-009441d464e5"/>
    <ds:schemaRef ds:uri="http://purl.org/dc/dcmitype/"/>
    <ds:schemaRef ds:uri="http://schemas.microsoft.com/office/2006/documentManagement/types"/>
    <ds:schemaRef ds:uri="http://purl.org/dc/terms/"/>
    <ds:schemaRef ds:uri="http://schemas.openxmlformats.org/package/2006/metadata/core-properties"/>
    <ds:schemaRef ds:uri="http://purl.org/dc/elements/1.1/"/>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Claudia Patricia Rodríguez Pulgarin</cp:lastModifiedBy>
  <cp:lastPrinted>2022-01-27T18:55:46Z</cp:lastPrinted>
  <dcterms:created xsi:type="dcterms:W3CDTF">2017-04-28T13:22:52Z</dcterms:created>
  <dcterms:modified xsi:type="dcterms:W3CDTF">2023-07-05T20:47:38Z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