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OneDrive - UNIVERSIDAD DE CUNDINAMARCA\DOCUMENTOS OF COMPRAS\2023\CONTRATACIÓN\F-CD-164 APOYO LOGÍSTICO BIENESTAR UNIVERSITARIO\PUBLICACIÒN\"/>
    </mc:Choice>
  </mc:AlternateContent>
  <bookViews>
    <workbookView xWindow="0" yWindow="0" windowWidth="21600" windowHeight="960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L21" i="1"/>
  <c r="N21" i="1" s="1"/>
  <c r="J22" i="1"/>
  <c r="L22" i="1"/>
  <c r="N22" i="1" s="1"/>
  <c r="J23" i="1"/>
  <c r="L23" i="1"/>
  <c r="M23" i="1" s="1"/>
  <c r="H21" i="1"/>
  <c r="H22" i="1"/>
  <c r="H23" i="1"/>
  <c r="K23" i="1" l="1"/>
  <c r="M22" i="1"/>
  <c r="O22" i="1" s="1"/>
  <c r="K21" i="1"/>
  <c r="M21" i="1"/>
  <c r="O21" i="1" s="1"/>
  <c r="K22" i="1"/>
  <c r="N23" i="1"/>
  <c r="O23" i="1" s="1"/>
  <c r="H20" i="1"/>
  <c r="J20" i="1" l="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<sst xmlns="http://schemas.openxmlformats.org/spreadsheetml/2006/main" count="53" uniqueCount="49">
  <si>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</si>
  <si>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</si>
  <si>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</si>
  <si>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</si>
  <si>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</si>
  <si>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</si>
  <si>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</si>
  <si>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</si>
  <si>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</si>
  <si>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</si>
  <si>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</si>
  <si>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</si>
  <si>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</si>
  <si>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</si>
  <si>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</si>
  <si>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</si>
  <si>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</si>
  <si>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</si>
  <si>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</si>
  <si>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</si>
  <si>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</si>
  <si>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</si>
  <si>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</si>
  <si>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</si>
  <si>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</si>
  <si>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</si>
  <si>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</si>
  <si>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</si>
  <si>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</si>
  <si>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</si>
  <si>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</si>
  <si>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</si>
  <si>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</si>
  <si>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</si>
  <si>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</si>
  <si>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</si>
  <si>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</si>
  <si>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</si>
  <si>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</si>
  <si>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</si>
  <si>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</si>
  <si>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</si>
  <si>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</si>
  <si>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</si>
  <si>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</si>
  <si>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REFRIGERIO OPCIÓN 01:
Refrigerio básico solido 100 gr y liquido 200 ml,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t>
  </si>
  <si>
    <t>SERVICIO DE REFRIGERIO OPCIÓN 02:
Refrigerio Saludable solido 100 gr y liquido 200 ml más fruta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
FRUTA: Fruta Cosecha (Que puede ser mandarina, durazno, banano o manzana)</t>
  </si>
  <si>
    <t>SERVICIO DE REFRIGERIO OPCIÓN 03: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t>
  </si>
  <si>
    <t>SERVICIO DE ALMUERZO:
Servicio de Almuerzo: Proteico de 150 gr, cereal 100 gr, Energético 70gr, Ensalada 60 gr, Postre 25 gr, Jugo Natural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</si>
</sst>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1" fillId="2" borderId="0" xfId="0" applyFont="1" applyFill="1" applyProtection="1"/>
    <xf numFmtId="0" fontId="12" fillId="0" borderId="28" xfId="0" applyFont="1" applyFill="1" applyBorder="1" applyAlignment="1">
      <alignment vertical="center" wrapText="1"/>
    </xf>
    <xf numFmtId="3" fontId="29" fillId="0" borderId="29" xfId="0" applyNumberFormat="1" applyFont="1" applyFill="1" applyBorder="1" applyAlignment="1">
      <alignment horizontal="center" vertical="center" shrinkToFit="1"/>
    </xf>
    <xf numFmtId="1" fontId="29" fillId="0" borderId="29" xfId="0" applyNumberFormat="1" applyFont="1" applyFill="1" applyBorder="1" applyAlignment="1">
      <alignment horizontal="center" vertical="center" shrinkToFit="1"/>
    </xf>
    <xf numFmtId="0" fontId="12" fillId="36" borderId="1" xfId="0" applyFont="1" applyFill="1" applyBorder="1" applyAlignment="1" applyProtection="1">
      <alignment vertical="center" wrapTex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2" fillId="0" borderId="28" xfId="0" applyFont="1" applyFill="1" applyBorder="1" applyAlignment="1">
      <alignment horizontal="left" vertical="center" wrapText="1"/>
    </xf>
    <xf numFmtId="0" fontId="12" fillId="0" borderId="30"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70" zoomScaleNormal="70" zoomScaleSheetLayoutView="70" zoomScalePageLayoutView="55" workbookViewId="0">
      <selection activeCell="L10" sqref="L10:N10"/>
    </sheetView>
  </sheetViews>
  <sheetFormatPr baseColWidth="10" defaultColWidth="11.42578125" defaultRowHeight="15" x14ac:dyDescent="0.25"/>
  <cols>
    <col min="1" max="1" width="11.140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57" t="s">
        <v>37</v>
      </c>
      <c r="O2" s="57"/>
    </row>
    <row r="3" spans="1:15" ht="15.75" customHeight="1" x14ac:dyDescent="0.25">
      <c r="A3" s="44"/>
      <c r="B3" s="54" t="s">
        <v>1</v>
      </c>
      <c r="C3" s="54"/>
      <c r="D3" s="54"/>
      <c r="E3" s="54"/>
      <c r="F3" s="54"/>
      <c r="G3" s="54"/>
      <c r="H3" s="54"/>
      <c r="I3" s="54"/>
      <c r="J3" s="54"/>
      <c r="K3" s="54"/>
      <c r="L3" s="54"/>
      <c r="M3" s="54"/>
      <c r="N3" s="57" t="s">
        <v>40</v>
      </c>
      <c r="O3" s="57"/>
    </row>
    <row r="4" spans="1:15" ht="16.5" customHeight="1" x14ac:dyDescent="0.25">
      <c r="A4" s="44"/>
      <c r="B4" s="54" t="s">
        <v>36</v>
      </c>
      <c r="C4" s="54"/>
      <c r="D4" s="54"/>
      <c r="E4" s="54"/>
      <c r="F4" s="54"/>
      <c r="G4" s="54"/>
      <c r="H4" s="54"/>
      <c r="I4" s="54"/>
      <c r="J4" s="54"/>
      <c r="K4" s="54"/>
      <c r="L4" s="54"/>
      <c r="M4" s="54"/>
      <c r="N4" s="57" t="s">
        <v>41</v>
      </c>
      <c r="O4" s="57"/>
    </row>
    <row r="5" spans="1:15" ht="15" customHeight="1" x14ac:dyDescent="0.25">
      <c r="A5" s="44"/>
      <c r="B5" s="54"/>
      <c r="C5" s="54"/>
      <c r="D5" s="54"/>
      <c r="E5" s="54"/>
      <c r="F5" s="54"/>
      <c r="G5" s="54"/>
      <c r="H5" s="54"/>
      <c r="I5" s="54"/>
      <c r="J5" s="54"/>
      <c r="K5" s="54"/>
      <c r="L5" s="54"/>
      <c r="M5" s="54"/>
      <c r="N5" s="57" t="s">
        <v>38</v>
      </c>
      <c r="O5" s="57"/>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38" customHeight="1" x14ac:dyDescent="0.25">
      <c r="A20" s="29">
        <v>1</v>
      </c>
      <c r="B20" s="75" t="s">
        <v>45</v>
      </c>
      <c r="C20" s="36"/>
      <c r="D20" s="34">
        <v>1140</v>
      </c>
      <c r="E20" s="76" t="s">
        <v>44</v>
      </c>
      <c r="F20" s="31"/>
      <c r="G20" s="26"/>
      <c r="H20" s="1">
        <f>+ROUND(F20*G20,0)</f>
        <v>0</v>
      </c>
      <c r="I20" s="26"/>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170.25" customHeight="1" x14ac:dyDescent="0.25">
      <c r="A21" s="29">
        <v>2</v>
      </c>
      <c r="B21" s="75" t="s">
        <v>46</v>
      </c>
      <c r="C21" s="36"/>
      <c r="D21" s="34">
        <v>400</v>
      </c>
      <c r="E21" s="76" t="s">
        <v>44</v>
      </c>
      <c r="F21" s="31"/>
      <c r="G21" s="26"/>
      <c r="H21" s="1">
        <f t="shared" ref="H21:H23" si="6">+ROUND(F21*G21,0)</f>
        <v>0</v>
      </c>
      <c r="I21" s="26"/>
      <c r="J21" s="1">
        <f t="shared" ref="J21:J23" si="7">ROUND(F21*I21,0)</f>
        <v>0</v>
      </c>
      <c r="K21" s="1">
        <f t="shared" ref="K21:K23" si="8">ROUND(F21+H21+J21,0)</f>
        <v>0</v>
      </c>
      <c r="L21" s="1">
        <f t="shared" ref="L21:L23" si="9">ROUND(F21*D21,0)</f>
        <v>0</v>
      </c>
      <c r="M21" s="1">
        <f t="shared" ref="M21:M23" si="10">ROUND(L21*G21,0)</f>
        <v>0</v>
      </c>
      <c r="N21" s="1">
        <f t="shared" ref="N21:N23" si="11">ROUND(L21*I21,0)</f>
        <v>0</v>
      </c>
      <c r="O21" s="2">
        <f t="shared" ref="O21:O23" si="12">ROUND(L21+N21+M21,0)</f>
        <v>0</v>
      </c>
    </row>
    <row r="22" spans="1:15" s="23" customFormat="1" ht="207" customHeight="1" x14ac:dyDescent="0.25">
      <c r="A22" s="29">
        <v>3</v>
      </c>
      <c r="B22" s="33" t="s">
        <v>47</v>
      </c>
      <c r="C22" s="36"/>
      <c r="D22" s="35">
        <v>200</v>
      </c>
      <c r="E22" s="76" t="s">
        <v>44</v>
      </c>
      <c r="F22" s="31"/>
      <c r="G22" s="26"/>
      <c r="H22" s="1">
        <f t="shared" si="6"/>
        <v>0</v>
      </c>
      <c r="I22" s="26"/>
      <c r="J22" s="1">
        <f t="shared" si="7"/>
        <v>0</v>
      </c>
      <c r="K22" s="1">
        <f t="shared" si="8"/>
        <v>0</v>
      </c>
      <c r="L22" s="1">
        <f t="shared" si="9"/>
        <v>0</v>
      </c>
      <c r="M22" s="1">
        <f t="shared" si="10"/>
        <v>0</v>
      </c>
      <c r="N22" s="1">
        <f t="shared" si="11"/>
        <v>0</v>
      </c>
      <c r="O22" s="2">
        <f t="shared" si="12"/>
        <v>0</v>
      </c>
    </row>
    <row r="23" spans="1:15" s="23" customFormat="1" ht="71.25" customHeight="1" x14ac:dyDescent="0.25">
      <c r="A23" s="29">
        <v>4</v>
      </c>
      <c r="B23" s="33" t="s">
        <v>48</v>
      </c>
      <c r="C23" s="36"/>
      <c r="D23" s="35">
        <v>615</v>
      </c>
      <c r="E23" s="76" t="s">
        <v>44</v>
      </c>
      <c r="F23" s="31"/>
      <c r="G23" s="26"/>
      <c r="H23" s="1">
        <f t="shared" si="6"/>
        <v>0</v>
      </c>
      <c r="I23" s="26"/>
      <c r="J23" s="1">
        <f t="shared" si="7"/>
        <v>0</v>
      </c>
      <c r="K23" s="1">
        <f t="shared" si="8"/>
        <v>0</v>
      </c>
      <c r="L23" s="1">
        <f t="shared" si="9"/>
        <v>0</v>
      </c>
      <c r="M23" s="1">
        <f t="shared" si="10"/>
        <v>0</v>
      </c>
      <c r="N23" s="1">
        <f t="shared" si="11"/>
        <v>0</v>
      </c>
      <c r="O23" s="2">
        <f t="shared" si="12"/>
        <v>0</v>
      </c>
    </row>
    <row r="24" spans="1:15" s="23" customFormat="1" ht="42" customHeight="1" thickBot="1" x14ac:dyDescent="0.25">
      <c r="A24" s="19"/>
      <c r="B24" s="66"/>
      <c r="C24" s="66"/>
      <c r="D24" s="66"/>
      <c r="E24" s="66"/>
      <c r="F24" s="66"/>
      <c r="G24" s="66"/>
      <c r="H24" s="66"/>
      <c r="I24" s="66"/>
      <c r="J24" s="66"/>
      <c r="K24" s="66"/>
      <c r="L24" s="66"/>
      <c r="M24" s="67" t="s">
        <v>35</v>
      </c>
      <c r="N24" s="67"/>
      <c r="O24" s="28">
        <f>SUMIF(G:G,0%,L:L)</f>
        <v>0</v>
      </c>
    </row>
    <row r="25" spans="1:15" s="23" customFormat="1" ht="39" customHeight="1" thickBot="1" x14ac:dyDescent="0.25">
      <c r="A25" s="41" t="s">
        <v>24</v>
      </c>
      <c r="B25" s="42"/>
      <c r="C25" s="42"/>
      <c r="D25" s="42"/>
      <c r="E25" s="42"/>
      <c r="F25" s="42"/>
      <c r="G25" s="42"/>
      <c r="H25" s="42"/>
      <c r="I25" s="42"/>
      <c r="J25" s="42"/>
      <c r="K25" s="42"/>
      <c r="L25" s="42"/>
      <c r="M25" s="68" t="s">
        <v>10</v>
      </c>
      <c r="N25" s="68"/>
      <c r="O25" s="4">
        <f>SUMIF(G:G,5%,L:L)</f>
        <v>0</v>
      </c>
    </row>
    <row r="26" spans="1:15" s="23" customFormat="1" ht="30" customHeight="1" x14ac:dyDescent="0.2">
      <c r="A26" s="37" t="s">
        <v>42</v>
      </c>
      <c r="B26" s="38"/>
      <c r="C26" s="38"/>
      <c r="D26" s="38"/>
      <c r="E26" s="38"/>
      <c r="F26" s="38"/>
      <c r="G26" s="38"/>
      <c r="H26" s="38"/>
      <c r="I26" s="38"/>
      <c r="J26" s="38"/>
      <c r="K26" s="38"/>
      <c r="L26" s="39"/>
      <c r="M26" s="68" t="s">
        <v>11</v>
      </c>
      <c r="N26" s="68"/>
      <c r="O26" s="4">
        <f>SUMIF(G:G,19%,L:L)</f>
        <v>0</v>
      </c>
    </row>
    <row r="27" spans="1:15" s="23" customFormat="1" ht="30" customHeight="1" x14ac:dyDescent="0.2">
      <c r="A27" s="40"/>
      <c r="B27" s="40"/>
      <c r="C27" s="40"/>
      <c r="D27" s="40"/>
      <c r="E27" s="40"/>
      <c r="F27" s="40"/>
      <c r="G27" s="40"/>
      <c r="H27" s="40"/>
      <c r="I27" s="40"/>
      <c r="J27" s="40"/>
      <c r="K27" s="40"/>
      <c r="L27" s="40"/>
      <c r="M27" s="69" t="s">
        <v>7</v>
      </c>
      <c r="N27" s="70"/>
      <c r="O27" s="5">
        <f>SUM(O24:O26)</f>
        <v>0</v>
      </c>
    </row>
    <row r="28" spans="1:15" s="23" customFormat="1" ht="30" customHeight="1" x14ac:dyDescent="0.2">
      <c r="A28" s="40"/>
      <c r="B28" s="40"/>
      <c r="C28" s="40"/>
      <c r="D28" s="40"/>
      <c r="E28" s="40"/>
      <c r="F28" s="40"/>
      <c r="G28" s="40"/>
      <c r="H28" s="40"/>
      <c r="I28" s="40"/>
      <c r="J28" s="40"/>
      <c r="K28" s="40"/>
      <c r="L28" s="40"/>
      <c r="M28" s="71" t="s">
        <v>12</v>
      </c>
      <c r="N28" s="72"/>
      <c r="O28" s="6">
        <f>ROUND(O25*5%,0)</f>
        <v>0</v>
      </c>
    </row>
    <row r="29" spans="1:15" s="23" customFormat="1" ht="30" customHeight="1" x14ac:dyDescent="0.2">
      <c r="A29" s="40"/>
      <c r="B29" s="40"/>
      <c r="C29" s="40"/>
      <c r="D29" s="40"/>
      <c r="E29" s="40"/>
      <c r="F29" s="40"/>
      <c r="G29" s="40"/>
      <c r="H29" s="40"/>
      <c r="I29" s="40"/>
      <c r="J29" s="40"/>
      <c r="K29" s="40"/>
      <c r="L29" s="40"/>
      <c r="M29" s="71" t="s">
        <v>13</v>
      </c>
      <c r="N29" s="72"/>
      <c r="O29" s="4">
        <f>ROUND(O26*19%,0)</f>
        <v>0</v>
      </c>
    </row>
    <row r="30" spans="1:15" s="23" customFormat="1" ht="30" customHeight="1" x14ac:dyDescent="0.2">
      <c r="A30" s="40"/>
      <c r="B30" s="40"/>
      <c r="C30" s="40"/>
      <c r="D30" s="40"/>
      <c r="E30" s="40"/>
      <c r="F30" s="40"/>
      <c r="G30" s="40"/>
      <c r="H30" s="40"/>
      <c r="I30" s="40"/>
      <c r="J30" s="40"/>
      <c r="K30" s="40"/>
      <c r="L30" s="40"/>
      <c r="M30" s="69" t="s">
        <v>14</v>
      </c>
      <c r="N30" s="70"/>
      <c r="O30" s="5">
        <f>SUM(O28:O29)</f>
        <v>0</v>
      </c>
    </row>
    <row r="31" spans="1:15" s="23" customFormat="1" ht="30" customHeight="1" x14ac:dyDescent="0.2">
      <c r="A31" s="40"/>
      <c r="B31" s="40"/>
      <c r="C31" s="40"/>
      <c r="D31" s="40"/>
      <c r="E31" s="40"/>
      <c r="F31" s="40"/>
      <c r="G31" s="40"/>
      <c r="H31" s="40"/>
      <c r="I31" s="40"/>
      <c r="J31" s="40"/>
      <c r="K31" s="40"/>
      <c r="L31" s="40"/>
      <c r="M31" s="73" t="s">
        <v>33</v>
      </c>
      <c r="N31" s="74"/>
      <c r="O31" s="4">
        <f>SUMIF(I:I,8%,N:N)</f>
        <v>0</v>
      </c>
    </row>
    <row r="32" spans="1:15" s="23" customFormat="1" ht="37.5" customHeight="1" x14ac:dyDescent="0.2">
      <c r="A32" s="40"/>
      <c r="B32" s="40"/>
      <c r="C32" s="40"/>
      <c r="D32" s="40"/>
      <c r="E32" s="40"/>
      <c r="F32" s="40"/>
      <c r="G32" s="40"/>
      <c r="H32" s="40"/>
      <c r="I32" s="40"/>
      <c r="J32" s="40"/>
      <c r="K32" s="40"/>
      <c r="L32" s="40"/>
      <c r="M32" s="55" t="s">
        <v>32</v>
      </c>
      <c r="N32" s="56"/>
      <c r="O32" s="5">
        <f>SUM(O31)</f>
        <v>0</v>
      </c>
    </row>
    <row r="33" spans="1:15" s="23" customFormat="1" ht="44.25" customHeight="1" x14ac:dyDescent="0.2">
      <c r="A33" s="40"/>
      <c r="B33" s="40"/>
      <c r="C33" s="40"/>
      <c r="D33" s="40"/>
      <c r="E33" s="40"/>
      <c r="F33" s="40"/>
      <c r="G33" s="40"/>
      <c r="H33" s="40"/>
      <c r="I33" s="40"/>
      <c r="J33" s="40"/>
      <c r="K33" s="40"/>
      <c r="L33" s="40"/>
      <c r="M33" s="55" t="s">
        <v>15</v>
      </c>
      <c r="N33" s="56"/>
      <c r="O33" s="5">
        <f>+O27+O30+O32</f>
        <v>0</v>
      </c>
    </row>
    <row r="36" spans="1:15" x14ac:dyDescent="0.25">
      <c r="B36" s="32"/>
      <c r="C36" s="32"/>
    </row>
    <row r="37" spans="1:15" x14ac:dyDescent="0.25">
      <c r="B37" s="64"/>
      <c r="C37" s="64"/>
    </row>
    <row r="38" spans="1:15" ht="15.75" thickBot="1" x14ac:dyDescent="0.3">
      <c r="B38" s="65"/>
      <c r="C38" s="65"/>
    </row>
    <row r="39" spans="1:15" x14ac:dyDescent="0.25">
      <c r="B39" s="58" t="s">
        <v>20</v>
      </c>
      <c r="C39" s="58"/>
    </row>
    <row r="41" spans="1:15" x14ac:dyDescent="0.25">
      <c r="A41" s="24" t="s">
        <v>43</v>
      </c>
    </row>
    <row r="42" spans="1:15" x14ac:dyDescent="0.25">
      <c r="I42" s="30"/>
    </row>
  </sheetData>
  <sheetProtection algorithmName="SHA-512" hashValue="OK+ElYilHPhj0R+GFBOncvAbqfZ2xCFU+sCnLUVLf5vR1Grp7wukwhEMXs1EhSMb7WMuDk8ExbgedU8Pp4lF1g==" saltValue="mw4EFVW5lr5kxLsR+8Oo8Q==" spinCount="100000" sheet="1" selectLockedCells="1"/>
  <mergeCells count="30">
    <mergeCell ref="B39:C39"/>
    <mergeCell ref="D14:G14"/>
    <mergeCell ref="D16:G16"/>
    <mergeCell ref="F10:G10"/>
    <mergeCell ref="L10:N10"/>
    <mergeCell ref="B37:C38"/>
    <mergeCell ref="B24:L24"/>
    <mergeCell ref="M24:N24"/>
    <mergeCell ref="M25:N25"/>
    <mergeCell ref="M26:N26"/>
    <mergeCell ref="M27:N27"/>
    <mergeCell ref="M28:N28"/>
    <mergeCell ref="M29:N29"/>
    <mergeCell ref="M30:N30"/>
    <mergeCell ref="M33:N33"/>
    <mergeCell ref="M31:N31"/>
    <mergeCell ref="A26:L33"/>
    <mergeCell ref="A25:L25"/>
    <mergeCell ref="A10:B10"/>
    <mergeCell ref="A2:A5"/>
    <mergeCell ref="D12:G12"/>
    <mergeCell ref="A12:B16"/>
    <mergeCell ref="B2:M2"/>
    <mergeCell ref="B3:M3"/>
    <mergeCell ref="B4:M5"/>
    <mergeCell ref="M32:N32"/>
    <mergeCell ref="N2:O2"/>
    <mergeCell ref="N3:O3"/>
    <mergeCell ref="N4:O4"/>
    <mergeCell ref="N5:O5"/>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infopath/2007/PartnerControls"/>
    <ds:schemaRef ds:uri="http://purl.org/dc/terms/"/>
    <ds:schemaRef ds:uri="http://schemas.microsoft.com/office/2006/documentManagement/types"/>
    <ds:schemaRef ds:uri="8e2a4ddb-55b4-4487-b2cb-514bc0fbe095"/>
    <ds:schemaRef ds:uri="f77f2dd4-ab50-435b-ab4d-6167261064db"/>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2023-06-20T15:54:53Z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