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ndresfelipesarmient\Downloads\"/>
    </mc:Choice>
  </mc:AlternateContent>
  <bookViews>
    <workbookView xWindow="0" yWindow="0" windowWidth="21600" windowHeight="10890"/>
  </bookViews>
  <sheets>
    <sheet name="Hoja1" sheetId="1" r:id="rId1"/>
    <sheet name="Hoja2" sheetId="2" state="hidden" r:id="rId2"/>
  </sheets>
  <definedNames>
    <definedName name="_xlnm.Print_Area" localSheetId="0">Hoja1!$A$1:$O$116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98" i="1" l="1"/>
  <c r="L98" i="1"/>
  <c r="H98" i="1"/>
  <c r="N53" i="1" l="1"/>
  <c r="N55" i="1"/>
  <c r="N65" i="1"/>
  <c r="N66" i="1"/>
  <c r="N77" i="1"/>
  <c r="M53" i="1"/>
  <c r="M60" i="1"/>
  <c r="M72" i="1"/>
  <c r="M77" i="1"/>
  <c r="L49" i="1"/>
  <c r="L50" i="1"/>
  <c r="L51" i="1"/>
  <c r="M51" i="1" s="1"/>
  <c r="L52" i="1"/>
  <c r="M52" i="1" s="1"/>
  <c r="L53" i="1"/>
  <c r="L54" i="1"/>
  <c r="M54" i="1" s="1"/>
  <c r="L55" i="1"/>
  <c r="M55" i="1" s="1"/>
  <c r="L56" i="1"/>
  <c r="N56" i="1" s="1"/>
  <c r="L57" i="1"/>
  <c r="L58" i="1"/>
  <c r="L59" i="1"/>
  <c r="M59" i="1" s="1"/>
  <c r="L60" i="1"/>
  <c r="L61" i="1"/>
  <c r="L62" i="1"/>
  <c r="L63" i="1"/>
  <c r="N63" i="1" s="1"/>
  <c r="L64" i="1"/>
  <c r="N64" i="1" s="1"/>
  <c r="L65" i="1"/>
  <c r="M65" i="1" s="1"/>
  <c r="L66" i="1"/>
  <c r="M66" i="1" s="1"/>
  <c r="L67" i="1"/>
  <c r="M67" i="1" s="1"/>
  <c r="L68" i="1"/>
  <c r="M68" i="1" s="1"/>
  <c r="L69" i="1"/>
  <c r="N69" i="1" s="1"/>
  <c r="L70" i="1"/>
  <c r="M70" i="1" s="1"/>
  <c r="L71" i="1"/>
  <c r="M71" i="1" s="1"/>
  <c r="L72" i="1"/>
  <c r="L73" i="1"/>
  <c r="L74" i="1"/>
  <c r="L75" i="1"/>
  <c r="N75" i="1" s="1"/>
  <c r="L76" i="1"/>
  <c r="N76" i="1" s="1"/>
  <c r="L77" i="1"/>
  <c r="L78" i="1"/>
  <c r="M78" i="1" s="1"/>
  <c r="L79" i="1"/>
  <c r="M79" i="1" s="1"/>
  <c r="L80" i="1"/>
  <c r="N80" i="1" s="1"/>
  <c r="L81" i="1"/>
  <c r="N81" i="1" s="1"/>
  <c r="L82" i="1"/>
  <c r="L83" i="1"/>
  <c r="L84" i="1"/>
  <c r="L85" i="1"/>
  <c r="M85" i="1" s="1"/>
  <c r="L86" i="1"/>
  <c r="N86" i="1" s="1"/>
  <c r="L87" i="1"/>
  <c r="N87" i="1" s="1"/>
  <c r="L88" i="1"/>
  <c r="N88" i="1" s="1"/>
  <c r="L89" i="1"/>
  <c r="N89" i="1" s="1"/>
  <c r="L90" i="1"/>
  <c r="N90" i="1" s="1"/>
  <c r="L91" i="1"/>
  <c r="N91" i="1" s="1"/>
  <c r="L92" i="1"/>
  <c r="N92" i="1" s="1"/>
  <c r="L93" i="1"/>
  <c r="N93" i="1" s="1"/>
  <c r="L94" i="1"/>
  <c r="N94" i="1" s="1"/>
  <c r="L95" i="1"/>
  <c r="M95" i="1" s="1"/>
  <c r="L96" i="1"/>
  <c r="N96" i="1" s="1"/>
  <c r="L97" i="1"/>
  <c r="M97" i="1" s="1"/>
  <c r="N98" i="1"/>
  <c r="J49" i="1"/>
  <c r="J50" i="1"/>
  <c r="J51" i="1"/>
  <c r="J52" i="1"/>
  <c r="J53" i="1"/>
  <c r="J54" i="1"/>
  <c r="J55" i="1"/>
  <c r="J56" i="1"/>
  <c r="J57" i="1"/>
  <c r="J58" i="1"/>
  <c r="J59" i="1"/>
  <c r="J60" i="1"/>
  <c r="J61" i="1"/>
  <c r="J62" i="1"/>
  <c r="J63" i="1"/>
  <c r="J64" i="1"/>
  <c r="J65" i="1"/>
  <c r="J66" i="1"/>
  <c r="J67" i="1"/>
  <c r="J68" i="1"/>
  <c r="J69" i="1"/>
  <c r="J70" i="1"/>
  <c r="J71" i="1"/>
  <c r="J72" i="1"/>
  <c r="J73" i="1"/>
  <c r="J74" i="1"/>
  <c r="J75" i="1"/>
  <c r="J76" i="1"/>
  <c r="J77" i="1"/>
  <c r="J78" i="1"/>
  <c r="J79" i="1"/>
  <c r="J80" i="1"/>
  <c r="J81" i="1"/>
  <c r="J82" i="1"/>
  <c r="J83" i="1"/>
  <c r="J84" i="1"/>
  <c r="J85" i="1"/>
  <c r="J86" i="1"/>
  <c r="J87" i="1"/>
  <c r="J88" i="1"/>
  <c r="J89" i="1"/>
  <c r="J90" i="1"/>
  <c r="J91" i="1"/>
  <c r="J92" i="1"/>
  <c r="J93" i="1"/>
  <c r="J94" i="1"/>
  <c r="J95" i="1"/>
  <c r="J96" i="1"/>
  <c r="J97" i="1"/>
  <c r="J98" i="1"/>
  <c r="H49" i="1"/>
  <c r="H50" i="1"/>
  <c r="H51" i="1"/>
  <c r="H52" i="1"/>
  <c r="H53" i="1"/>
  <c r="H54" i="1"/>
  <c r="K54" i="1" s="1"/>
  <c r="H55" i="1"/>
  <c r="K55" i="1" s="1"/>
  <c r="H56" i="1"/>
  <c r="H57" i="1"/>
  <c r="H58" i="1"/>
  <c r="H59" i="1"/>
  <c r="K59" i="1" s="1"/>
  <c r="H60" i="1"/>
  <c r="K60" i="1" s="1"/>
  <c r="H61" i="1"/>
  <c r="H62" i="1"/>
  <c r="H63" i="1"/>
  <c r="H64" i="1"/>
  <c r="H65" i="1"/>
  <c r="H66" i="1"/>
  <c r="K66" i="1" s="1"/>
  <c r="H67" i="1"/>
  <c r="K67" i="1" s="1"/>
  <c r="H68" i="1"/>
  <c r="H69" i="1"/>
  <c r="H70" i="1"/>
  <c r="H71" i="1"/>
  <c r="K71" i="1" s="1"/>
  <c r="H72" i="1"/>
  <c r="K72" i="1" s="1"/>
  <c r="H73" i="1"/>
  <c r="H74" i="1"/>
  <c r="H75" i="1"/>
  <c r="H76" i="1"/>
  <c r="H77" i="1"/>
  <c r="H78" i="1"/>
  <c r="K78" i="1" s="1"/>
  <c r="H79" i="1"/>
  <c r="K79" i="1" s="1"/>
  <c r="H80" i="1"/>
  <c r="H81" i="1"/>
  <c r="H82" i="1"/>
  <c r="H83" i="1"/>
  <c r="H84" i="1"/>
  <c r="H85" i="1"/>
  <c r="H86" i="1"/>
  <c r="H87" i="1"/>
  <c r="H88" i="1"/>
  <c r="H89" i="1"/>
  <c r="H90" i="1"/>
  <c r="H91" i="1"/>
  <c r="K91" i="1" s="1"/>
  <c r="H92" i="1"/>
  <c r="H93" i="1"/>
  <c r="H94" i="1"/>
  <c r="H95" i="1"/>
  <c r="H96" i="1"/>
  <c r="H97" i="1"/>
  <c r="K94" i="1" l="1"/>
  <c r="K82" i="1"/>
  <c r="K58" i="1"/>
  <c r="K70" i="1"/>
  <c r="K77" i="1"/>
  <c r="K65" i="1"/>
  <c r="K53" i="1"/>
  <c r="K92" i="1"/>
  <c r="O77" i="1"/>
  <c r="N79" i="1"/>
  <c r="O65" i="1"/>
  <c r="N67" i="1"/>
  <c r="O67" i="1" s="1"/>
  <c r="M64" i="1"/>
  <c r="O64" i="1" s="1"/>
  <c r="M63" i="1"/>
  <c r="O63" i="1" s="1"/>
  <c r="N51" i="1"/>
  <c r="O51" i="1" s="1"/>
  <c r="K80" i="1"/>
  <c r="K68" i="1"/>
  <c r="K56" i="1"/>
  <c r="M90" i="1"/>
  <c r="M58" i="1"/>
  <c r="M76" i="1"/>
  <c r="O76" i="1" s="1"/>
  <c r="M75" i="1"/>
  <c r="O75" i="1" s="1"/>
  <c r="K76" i="1"/>
  <c r="K64" i="1"/>
  <c r="K52" i="1"/>
  <c r="N95" i="1"/>
  <c r="N58" i="1"/>
  <c r="K87" i="1"/>
  <c r="K75" i="1"/>
  <c r="K63" i="1"/>
  <c r="K51" i="1"/>
  <c r="K74" i="1"/>
  <c r="K62" i="1"/>
  <c r="K50" i="1"/>
  <c r="K73" i="1"/>
  <c r="K61" i="1"/>
  <c r="K49" i="1"/>
  <c r="O53" i="1"/>
  <c r="N78" i="1"/>
  <c r="O78" i="1" s="1"/>
  <c r="N54" i="1"/>
  <c r="O54" i="1" s="1"/>
  <c r="N70" i="1"/>
  <c r="O70" i="1" s="1"/>
  <c r="K69" i="1"/>
  <c r="K57" i="1"/>
  <c r="N68" i="1"/>
  <c r="O68" i="1" s="1"/>
  <c r="M96" i="1"/>
  <c r="K81" i="1"/>
  <c r="M74" i="1"/>
  <c r="M62" i="1"/>
  <c r="M50" i="1"/>
  <c r="O79" i="1"/>
  <c r="O55" i="1"/>
  <c r="M91" i="1"/>
  <c r="O91" i="1" s="1"/>
  <c r="M73" i="1"/>
  <c r="M61" i="1"/>
  <c r="M49" i="1"/>
  <c r="N52" i="1"/>
  <c r="O52" i="1" s="1"/>
  <c r="O66" i="1"/>
  <c r="M86" i="1"/>
  <c r="O86" i="1" s="1"/>
  <c r="N74" i="1"/>
  <c r="N62" i="1"/>
  <c r="N50" i="1"/>
  <c r="N97" i="1"/>
  <c r="O97" i="1" s="1"/>
  <c r="M84" i="1"/>
  <c r="N73" i="1"/>
  <c r="N61" i="1"/>
  <c r="N49" i="1"/>
  <c r="K90" i="1"/>
  <c r="M83" i="1"/>
  <c r="M69" i="1"/>
  <c r="O69" i="1" s="1"/>
  <c r="M57" i="1"/>
  <c r="N72" i="1"/>
  <c r="O72" i="1" s="1"/>
  <c r="N60" i="1"/>
  <c r="O60" i="1" s="1"/>
  <c r="K89" i="1"/>
  <c r="M80" i="1"/>
  <c r="O80" i="1" s="1"/>
  <c r="M56" i="1"/>
  <c r="O56" i="1" s="1"/>
  <c r="N85" i="1"/>
  <c r="O85" i="1" s="1"/>
  <c r="N71" i="1"/>
  <c r="O71" i="1" s="1"/>
  <c r="N59" i="1"/>
  <c r="O59" i="1" s="1"/>
  <c r="K86" i="1"/>
  <c r="N84" i="1"/>
  <c r="K97" i="1"/>
  <c r="K85" i="1"/>
  <c r="N83" i="1"/>
  <c r="N57" i="1"/>
  <c r="O96" i="1"/>
  <c r="K93" i="1"/>
  <c r="K98" i="1"/>
  <c r="O98" i="1"/>
  <c r="O95" i="1"/>
  <c r="K88" i="1"/>
  <c r="K96" i="1"/>
  <c r="K84" i="1"/>
  <c r="K95" i="1"/>
  <c r="K83" i="1"/>
  <c r="M94" i="1"/>
  <c r="O94" i="1" s="1"/>
  <c r="M82" i="1"/>
  <c r="M93" i="1"/>
  <c r="O93" i="1" s="1"/>
  <c r="M81" i="1"/>
  <c r="O81" i="1" s="1"/>
  <c r="M92" i="1"/>
  <c r="O92" i="1" s="1"/>
  <c r="N82" i="1"/>
  <c r="O90" i="1"/>
  <c r="M89" i="1"/>
  <c r="O89" i="1" s="1"/>
  <c r="M88" i="1"/>
  <c r="O88" i="1" s="1"/>
  <c r="M87" i="1"/>
  <c r="O87" i="1" s="1"/>
  <c r="L21" i="1"/>
  <c r="L22" i="1"/>
  <c r="L23" i="1"/>
  <c r="M23" i="1" s="1"/>
  <c r="L24" i="1"/>
  <c r="M24" i="1" s="1"/>
  <c r="L25" i="1"/>
  <c r="M25" i="1" s="1"/>
  <c r="L26" i="1"/>
  <c r="M26" i="1" s="1"/>
  <c r="L27" i="1"/>
  <c r="M27" i="1" s="1"/>
  <c r="L28" i="1"/>
  <c r="M28" i="1" s="1"/>
  <c r="L29" i="1"/>
  <c r="N29" i="1" s="1"/>
  <c r="L30" i="1"/>
  <c r="N30" i="1" s="1"/>
  <c r="L31" i="1"/>
  <c r="N31" i="1" s="1"/>
  <c r="L32" i="1"/>
  <c r="N32" i="1" s="1"/>
  <c r="L33" i="1"/>
  <c r="L34" i="1"/>
  <c r="L35" i="1"/>
  <c r="M35" i="1" s="1"/>
  <c r="L36" i="1"/>
  <c r="M36" i="1" s="1"/>
  <c r="L37" i="1"/>
  <c r="M37" i="1" s="1"/>
  <c r="L38" i="1"/>
  <c r="M38" i="1" s="1"/>
  <c r="L39" i="1"/>
  <c r="M39" i="1" s="1"/>
  <c r="L40" i="1"/>
  <c r="M40" i="1" s="1"/>
  <c r="L41" i="1"/>
  <c r="N41" i="1" s="1"/>
  <c r="L42" i="1"/>
  <c r="N42" i="1" s="1"/>
  <c r="L43" i="1"/>
  <c r="N43" i="1" s="1"/>
  <c r="L44" i="1"/>
  <c r="N44" i="1" s="1"/>
  <c r="L45" i="1"/>
  <c r="L46" i="1"/>
  <c r="L47" i="1"/>
  <c r="M47" i="1" s="1"/>
  <c r="L48" i="1"/>
  <c r="M48" i="1" s="1"/>
  <c r="J21" i="1"/>
  <c r="J22" i="1"/>
  <c r="J23" i="1"/>
  <c r="J24" i="1"/>
  <c r="J25" i="1"/>
  <c r="J26" i="1"/>
  <c r="J27" i="1"/>
  <c r="J28" i="1"/>
  <c r="J29" i="1"/>
  <c r="J30" i="1"/>
  <c r="J31" i="1"/>
  <c r="J32" i="1"/>
  <c r="J33" i="1"/>
  <c r="J34" i="1"/>
  <c r="J35" i="1"/>
  <c r="J36" i="1"/>
  <c r="J37" i="1"/>
  <c r="J38" i="1"/>
  <c r="J39" i="1"/>
  <c r="J40" i="1"/>
  <c r="J41" i="1"/>
  <c r="J42" i="1"/>
  <c r="J43" i="1"/>
  <c r="J44" i="1"/>
  <c r="J45" i="1"/>
  <c r="J46" i="1"/>
  <c r="J47" i="1"/>
  <c r="J48" i="1"/>
  <c r="H21" i="1"/>
  <c r="H22" i="1"/>
  <c r="H23" i="1"/>
  <c r="H24" i="1"/>
  <c r="H25" i="1"/>
  <c r="H26" i="1"/>
  <c r="H27" i="1"/>
  <c r="H28" i="1"/>
  <c r="H29" i="1"/>
  <c r="H30" i="1"/>
  <c r="H31" i="1"/>
  <c r="H32" i="1"/>
  <c r="H33" i="1"/>
  <c r="H34" i="1"/>
  <c r="H35" i="1"/>
  <c r="H36" i="1"/>
  <c r="H37" i="1"/>
  <c r="H38" i="1"/>
  <c r="H39" i="1"/>
  <c r="H40" i="1"/>
  <c r="H41" i="1"/>
  <c r="H42" i="1"/>
  <c r="H43" i="1"/>
  <c r="H44" i="1"/>
  <c r="H45" i="1"/>
  <c r="H46" i="1"/>
  <c r="H47" i="1"/>
  <c r="H48" i="1"/>
  <c r="O84" i="1" l="1"/>
  <c r="O49" i="1"/>
  <c r="O61" i="1"/>
  <c r="O73" i="1"/>
  <c r="K39" i="1"/>
  <c r="K27" i="1"/>
  <c r="O62" i="1"/>
  <c r="O57" i="1"/>
  <c r="O58" i="1"/>
  <c r="K46" i="1"/>
  <c r="K34" i="1"/>
  <c r="K22" i="1"/>
  <c r="K40" i="1"/>
  <c r="K28" i="1"/>
  <c r="O74" i="1"/>
  <c r="O50" i="1"/>
  <c r="O82" i="1"/>
  <c r="O83" i="1"/>
  <c r="K45" i="1"/>
  <c r="K21" i="1"/>
  <c r="K33" i="1"/>
  <c r="K47" i="1"/>
  <c r="K42" i="1"/>
  <c r="K30" i="1"/>
  <c r="K41" i="1"/>
  <c r="K29" i="1"/>
  <c r="N39" i="1"/>
  <c r="O39" i="1" s="1"/>
  <c r="N28" i="1"/>
  <c r="O28" i="1" s="1"/>
  <c r="K38" i="1"/>
  <c r="K26" i="1"/>
  <c r="K37" i="1"/>
  <c r="K25" i="1"/>
  <c r="K48" i="1"/>
  <c r="K36" i="1"/>
  <c r="K24" i="1"/>
  <c r="K35" i="1"/>
  <c r="K23" i="1"/>
  <c r="K44" i="1"/>
  <c r="K32" i="1"/>
  <c r="K43" i="1"/>
  <c r="K31" i="1"/>
  <c r="N40" i="1"/>
  <c r="O40" i="1" s="1"/>
  <c r="N27" i="1"/>
  <c r="O27" i="1" s="1"/>
  <c r="M46" i="1"/>
  <c r="M34" i="1"/>
  <c r="M22" i="1"/>
  <c r="N38" i="1"/>
  <c r="O38" i="1" s="1"/>
  <c r="N26" i="1"/>
  <c r="O26" i="1" s="1"/>
  <c r="M45" i="1"/>
  <c r="M33" i="1"/>
  <c r="M21" i="1"/>
  <c r="N37" i="1"/>
  <c r="O37" i="1" s="1"/>
  <c r="N25" i="1"/>
  <c r="O25" i="1" s="1"/>
  <c r="M44" i="1"/>
  <c r="O44" i="1" s="1"/>
  <c r="M32" i="1"/>
  <c r="O32" i="1" s="1"/>
  <c r="N48" i="1"/>
  <c r="O48" i="1" s="1"/>
  <c r="N36" i="1"/>
  <c r="O36" i="1" s="1"/>
  <c r="N24" i="1"/>
  <c r="O24" i="1" s="1"/>
  <c r="M43" i="1"/>
  <c r="O43" i="1" s="1"/>
  <c r="M31" i="1"/>
  <c r="O31" i="1" s="1"/>
  <c r="N47" i="1"/>
  <c r="O47" i="1" s="1"/>
  <c r="N35" i="1"/>
  <c r="O35" i="1" s="1"/>
  <c r="N23" i="1"/>
  <c r="O23" i="1" s="1"/>
  <c r="M42" i="1"/>
  <c r="O42" i="1" s="1"/>
  <c r="M30" i="1"/>
  <c r="O30" i="1" s="1"/>
  <c r="N46" i="1"/>
  <c r="N34" i="1"/>
  <c r="N22" i="1"/>
  <c r="M41" i="1"/>
  <c r="O41" i="1" s="1"/>
  <c r="M29" i="1"/>
  <c r="O29" i="1" s="1"/>
  <c r="N45" i="1"/>
  <c r="N33" i="1"/>
  <c r="N21" i="1"/>
  <c r="L20" i="1"/>
  <c r="M20" i="1" s="1"/>
  <c r="H20" i="1"/>
  <c r="J20" i="1"/>
  <c r="O100" i="1"/>
  <c r="O103" i="1" s="1"/>
  <c r="O21" i="1" l="1"/>
  <c r="O22" i="1"/>
  <c r="O34" i="1"/>
  <c r="O45" i="1"/>
  <c r="O46" i="1"/>
  <c r="O33" i="1"/>
  <c r="N20" i="1"/>
  <c r="O20" i="1" s="1"/>
  <c r="K20" i="1"/>
  <c r="O106" i="1"/>
  <c r="O99" i="1"/>
  <c r="O107" i="1" l="1"/>
  <c r="O101" i="1" l="1"/>
  <c r="O104" i="1" l="1"/>
  <c r="O105" i="1" s="1"/>
  <c r="O102" i="1"/>
  <c r="O108" i="1" l="1"/>
</calcChain>
</file>

<file path=xl/comments1.xml><?xml version="1.0" encoding="utf-8"?>
<comments xmlns="http://schemas.openxmlformats.org/spreadsheetml/2006/main">
  <authors>
    <author>MARIO CASTILLO</author>
  </authors>
  <commentList>
    <comment ref="H12" authorId="0" shapeId="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4" authorId="0" shapeId="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<sst xmlns="http://schemas.openxmlformats.org/spreadsheetml/2006/main" count="203" uniqueCount="124">
  <si>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</si>
  <si>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</si>
  <si>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</si>
  <si>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</si>
  <si>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</si>
  <si>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</si>
  <si>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</si>
  <si>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</si>
  <si>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</si>
  <si>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</si>
  <si>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</si>
  <si>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</si>
  <si>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</si>
  <si>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</si>
  <si>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</si>
  <si>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</si>
  <si>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</si>
  <si>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</si>
  <si>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</si>
  <si>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</si>
  <si>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</si>
  <si>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</si>
  <si>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</si>
  <si>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UNIDAD DE MEDIDA</t>
  </si>
  <si>
    <t>ASPECTOS OBLIGATORIOS A TENER EN CUENTA</t>
  </si>
  <si>
    <t xml:space="preserve">PORCENTAJE DE IVA </t>
  </si>
  <si>
    <t>TIPO DE CONTRIBUYENTE
 (Seleccione una de las siguientes opciones)</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</si>
  <si>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</si>
  <si>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</si>
  <si>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</si>
  <si>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</si>
  <si>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</si>
  <si>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</si>
  <si>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</si>
  <si>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</si>
  <si>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</si>
  <si>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COTIZACIÓN PARA PROCESOS DE BIENES Y/O SERVICIOS</t>
  </si>
  <si>
    <t>CÓDIGO: ABSr125</t>
  </si>
  <si>
    <t>PÁGINA 1 DE 1</t>
  </si>
  <si>
    <t>32.1</t>
  </si>
  <si>
    <t>VERSIÓN: 3</t>
  </si>
  <si>
    <t>VIGENCIA: 2022-07-27</t>
  </si>
  <si>
    <r>
      <t xml:space="preserve">NOTA 1: </t>
    </r>
    <r>
      <rPr>
        <sz val="10"/>
        <color theme="1"/>
        <rFont val="Arial"/>
        <family val="2"/>
      </rPr>
      <t>Señor cotizante tenga en cuenta que es su obligación conocer y aplicar el tipo de tributo de acuerdo con el bien y/o servicio a ofertar.</t>
    </r>
    <r>
      <rPr>
        <b/>
        <sz val="10"/>
        <color theme="1"/>
        <rFont val="Arial"/>
        <family val="2"/>
      </rPr>
      <t xml:space="preserve">
NOTA 2: </t>
    </r>
    <r>
      <rPr>
        <sz val="10"/>
        <color theme="1"/>
        <rFont val="Arial"/>
        <family val="2"/>
      </rPr>
      <t>Señor cotizante recuerde que este formato se encuentra formulado y no admite valores con decimales en los precios unitarios.</t>
    </r>
    <r>
      <rPr>
        <b/>
        <sz val="10"/>
        <color theme="1"/>
        <rFont val="Arial"/>
        <family val="2"/>
      </rPr>
      <t xml:space="preserve">
NOTA 3: </t>
    </r>
    <r>
      <rPr>
        <sz val="10"/>
        <color theme="1"/>
        <rFont val="Arial"/>
        <family val="2"/>
      </rPr>
      <t>Tenga en cuenta el “Art. 477” del estatuto tributario, donde se presenta la aclaración de bienes exentos.</t>
    </r>
    <r>
      <rPr>
        <b/>
        <sz val="10"/>
        <color theme="1"/>
        <rFont val="Arial"/>
        <family val="2"/>
      </rPr>
      <t xml:space="preserve"> 
NOTA 4: </t>
    </r>
    <r>
      <rPr>
        <sz val="10"/>
        <color theme="1"/>
        <rFont val="Arial"/>
        <family val="2"/>
      </rPr>
      <t>Tenga en cuenta el “Art. 476” del estatuto tributario,  donde se presenta la aclaración de servicios excluidos.</t>
    </r>
    <r>
      <rPr>
        <b/>
        <sz val="10"/>
        <color theme="1"/>
        <rFont val="Arial"/>
        <family val="2"/>
      </rPr>
      <t xml:space="preserve">                                                                  
NOTA 5: </t>
    </r>
    <r>
      <rPr>
        <sz val="10"/>
        <color theme="1"/>
        <rFont val="Arial"/>
        <family val="2"/>
      </rPr>
      <t xml:space="preserve">Tenga en cuenta  que lo dispuesto en los artículos 426, 512-1, HASTA 512-13 del Estatuto tributario y normas concordantes. los cuales hacen referencia al IMPUESTO NACIONAL AL CONSUMO para Personas Naturales y Persona Juridicas. </t>
    </r>
    <r>
      <rPr>
        <b/>
        <sz val="10"/>
        <color theme="1"/>
        <rFont val="Arial"/>
        <family val="2"/>
      </rPr>
      <t xml:space="preserve">                                                                                                                                                                                                                                                                                                                                                                                                                                                                                 
NOTA 6: </t>
    </r>
    <r>
      <rPr>
        <sz val="10"/>
        <color theme="1"/>
        <rFont val="Arial"/>
        <family val="2"/>
      </rPr>
      <t xml:space="preserve">Cuando los bienes y/o servicios cotizados se encuentren ofertados con una tarifa diferencial de impuestos (impuesto valor agregado- IVA o impuesto nacional al consumo- IMPOCONSUMO, siempre y cuando aplique), de acuerdo con lo contemplado en el Estatuto Tributario y las normas concordantes que lo complementen y/o lo modifiquen, el proponente deberá allegar la debida justificación emitida por un Contador Público que lo sustente. </t>
    </r>
    <r>
      <rPr>
        <b/>
        <sz val="10"/>
        <color theme="1"/>
        <rFont val="Arial"/>
        <family val="2"/>
      </rPr>
      <t xml:space="preserve">
NOTA 7: </t>
    </r>
    <r>
      <rPr>
        <sz val="10"/>
        <color theme="1"/>
        <rFont val="Arial"/>
        <family val="2"/>
      </rPr>
      <t>La validez de la cotización no podrá ser Inferior a 30 días.</t>
    </r>
    <r>
      <rPr>
        <b/>
        <sz val="10"/>
        <color theme="1"/>
        <rFont val="Arial"/>
        <family val="2"/>
      </rPr>
      <t xml:space="preserve">
NOTA 8: </t>
    </r>
    <r>
      <rPr>
        <sz val="10"/>
        <color theme="1"/>
        <rFont val="Arial"/>
        <family val="2"/>
      </rPr>
      <t>Recuerde que la forma de pago está sujeta a las condiciones establecidas por la Universidad de Cundinamarca para el presente proceso.</t>
    </r>
    <r>
      <rPr>
        <b/>
        <sz val="10"/>
        <color theme="1"/>
        <rFont val="Arial"/>
        <family val="2"/>
      </rPr>
      <t xml:space="preserve">
NOTA 9: </t>
    </r>
    <r>
      <rPr>
        <sz val="10"/>
        <color theme="1"/>
        <rFont val="Arial"/>
        <family val="2"/>
      </rPr>
      <t>Verifique el término de ejecución establecido en los términos de la solicitud de cotización y/o sus anexos.</t>
    </r>
    <r>
      <rPr>
        <b/>
        <sz val="10"/>
        <color theme="1"/>
        <rFont val="Arial"/>
        <family val="2"/>
      </rPr>
      <t xml:space="preserve">
NOTA 10: </t>
    </r>
    <r>
      <rPr>
        <sz val="10"/>
        <color theme="1"/>
        <rFont val="Arial"/>
        <family val="2"/>
      </rPr>
      <t xml:space="preserve">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justificación (ABSr132) Formato publicado por la entidad, será causal de </t>
    </r>
    <r>
      <rPr>
        <b/>
        <sz val="10"/>
        <color theme="1"/>
        <rFont val="Arial"/>
        <family val="2"/>
      </rPr>
      <t xml:space="preserve">INCUMPLIMIENTO.
NOTA 11: </t>
    </r>
    <r>
      <rPr>
        <sz val="10"/>
        <color theme="1"/>
        <rFont val="Arial"/>
        <family val="2"/>
      </rPr>
      <t>Cuando se trate de un proceso de selección para un contrato de TRACTO SUCESIVO, si el valor ofertado de UNO O MÁS ÍTEMS es inferior al 80% del precio de referencia publicado por la Universidad de Cundinamarca, el proponente deberá allegar junto con la propuesta o dentro del término que la Universidad establezca para ello, las razones y soportes que sustentan el valor ofrecido. Para ello deberá ANEXAR LOS RESPECTIVOS SOPORTES que justifiquen el precio ofertado con el fin de permitir el análisis de la oferta y su sostenibilidad durante la vigencia del contrato.</t>
    </r>
    <r>
      <rPr>
        <b/>
        <sz val="10"/>
        <color theme="1"/>
        <rFont val="Arial"/>
        <family val="2"/>
      </rPr>
      <t xml:space="preserve">
NOTA 12: </t>
    </r>
    <r>
      <rPr>
        <sz val="10"/>
        <color theme="1"/>
        <rFont val="Arial"/>
        <family val="2"/>
      </rPr>
      <t>Si el numero de ofertas supera las 5 cotizaciones, el porcentaje mínimo aceptable del presupuesto oficial para el análisis de precios bajos será calculado durante la evaluación de la misma y solo se analizaran aquellas justificaciones de las ofertas que estén por debajo de dicho porcentaje.</t>
    </r>
    <r>
      <rPr>
        <b/>
        <sz val="10"/>
        <color theme="1"/>
        <rFont val="Arial"/>
        <family val="2"/>
      </rPr>
      <t xml:space="preserve">
NOTA 13: </t>
    </r>
    <r>
      <rPr>
        <sz val="10"/>
        <color theme="1"/>
        <rFont val="Arial"/>
        <family val="2"/>
      </rPr>
      <t>Señor cotizante recuerde revisar los términos de la solicitud de cotización y/o sus anexos en su totalidad y tener en cuenta todas las condiciones establecidas para la presentación de la oferta.</t>
    </r>
  </si>
  <si>
    <t>UNIDAD</t>
  </si>
  <si>
    <t>32.1-41</t>
  </si>
  <si>
    <t>SERVICIO DE MANTENIMIENTO CORRECTIVO A: LIOFILIZADOR PARA MESA CON CUBIERTA DE TEFLON DE 2,5 LTS, MARCA LABCONCO, MODELO FREEZONE PLACA 50656 Se requiere (1).Verificación y puesta en marcha. (2) Revisión sistema eléctrico y electrónico. (3) cambio de empaques y comprobación de funcionamiento. (4) limpieza interna y externa.</t>
  </si>
  <si>
    <t>SERVICIO DE MANTENIMIENTO CORRECTIVO A: ANALIZADOR DE NITROGENO DUMAS NTA 701 PLACA 50666 Se requiere (1). Se requiere instalación al sistema de gases presente en el laboratorio de nutrición (2) verificación y puesta en marcha (3) revisión a sistema eléctrico y electrónico (4) limpieza interna y externa.</t>
  </si>
  <si>
    <t>SERVICIO DE MANTENIMIENTO CORRECTIVO A: MOLINO UNIVERSAL DE FUNCIONAMIENTO CONTINUO IKA, MF 10, CABEZAL DE MOLIENDA MF 10 Y TAMIZ PLACA 50675 Se requiere (1). Requiere cambio de piezas para cierre del elemento (2).Revisión del sistema eléctrico (3) verificación y puesta en marcha (4) Limpieza interna y externa del elemento.</t>
  </si>
  <si>
    <t>SERVICIO DE MANTENIMIENTO PREVENTIVO A: BOMBA DE VACIO TIPO MZ 2C, MARCA VACCUBRAND PLACA 50678 Se requiere (1) Limpieza a componentes internos y externos, lubricación de ser necesario. (2) verificación y puesta en marcha</t>
  </si>
  <si>
    <t>SERVICIO DE MANTENIMIENTO CORRECTIVO A: EQUIPO ELECTROEYACULADOR MARCA ELECTRO J PLACA 16591 Se requiere (1) Verificación y puesta en marcha (2) Revisión del sistema eléctrico y cambio de los componentes que se encuentren dañados (3) limpieza interna y externa.</t>
  </si>
  <si>
    <t>SERVICIO DE MANTENIMIENTO CORRECTIVO A: EMPACADORA Y SELLADORA PARA PAJILLAS MARCA MINITUBE, REFERENCIA 13400/9900 PLACA 46064 Se requiere (1) Verificación y puesta en marcha (2) revisión de la bomba de vacío (3) limpieza a componentes internos y externos (4) incluir esferas selladoras de pajillas.</t>
  </si>
  <si>
    <t>SERVICIO DE MANTENIMIENTO CORRECTIVO A: Microscopio binocular marca ADVANCED OPTICAL referencia XSP-136 A S/N 86 PLACA 60361 60366 Se requiere (1) Revisión y ajuste de los objetos de cada uno de los binoculares (2) revisión de la luminaria de cada uno de los dispositivos (3) limpieza interna y externa (4) verificación y puesta en marcha.</t>
  </si>
  <si>
    <t>SERVICIO DE MANTENIMIENTO PREVENTIVO A: Electroeyaculador para bovino ELECTRO JAC 5 S/N 131 PLACA 60400 Se requiere (1) Verificación y puesta en marcha (2) limpieza interna y externa de los componentes.</t>
  </si>
  <si>
    <t>SERVICIO DE MANTENIMIENTO PREVENTIVO A: BALANZA ELECTRONICA DE PRECISION SARTORI PLACA 16438 Se requiere: 1. Revisión funcional. 2. Desensamble del equipo. 3. Revisión, ajuste y limpieza de sistema eléctrico y electrónico. 4. Revisión, ajuste, limpieza y lubricación de sistema mecánico. 5. Limpieza general. 6. Ensamble del equipo. 7. Verificación de datos programables. 8. Verificación de toma de datos. 9, Parametrización y ajuste</t>
  </si>
  <si>
    <t>SERVICIO DE MANTENIMIENTO CORRECTIVO A: BOMBA DE VACIO CAPACIDAD 8.5 PIES CUBICO PLACA 30806 Se requiere: 1. Revisión funcional. 2. Desensamble del equipo. 3. Revisión, ajuste y limpieza de sistema eléctrico.</t>
  </si>
  <si>
    <t>SERVICIO DE MANTENIMIENTO PREVENTIVO A: CONDUCTIVIMETRO DIGITAL PORTATIL MICROP
PLACA
9068
Se requiere: 
1. Revisión funcional. 
2. Desensamble del equipo.
3. Revisión, ajuste y limpieza de sistema eléctrico y electrónico.
4. Revisión, ajuste, limpieza y lubricación de sistema mecánico.
5. Limpieza general. 
6. Ensamble del equipo.
7. Verificación de datos programables. 
8. Verificación de toma de datos. 
9. Cambio de filtro(NO APLICA).
MARCA: HANDYLAB LF1
SCHOTT SER No.
74252042</t>
  </si>
  <si>
    <t>SERVICIO DE MANTENIMIENTO PREVENTIVO A: BAÑO DE AGUA
MARCA MEMMERT DE ALEMANIA M
PLACA
9210
Se requiere: 
1. Revisión funcional. 
2. Desensamble del equipo.
3. Revisión, ajuste y limpieza de sistema eléctrico y electrónico.
4. Revisión, ajuste, limpieza y lubricación de sistema mecánico.
5. Limpieza general. 
6. Ensamble del equipo.
7. Verificación de datos programables. 
8. Verificación de toma de datos. 
9. Cambio de filtro (NO APLICA).
MARCA MEMMERT
TYPE: WB22</t>
  </si>
  <si>
    <t>SERVICIO DE
MANTENIMIENTO PREVENTIVO A: MICROPIPETEADOR
PARA PIPETAS DE 0.1 - 10
PLACA
9214
Se requiere: 
1. Revisión funcional. 
2. Desensamble del equipo.
3. Revisión, ajuste, limpieza y lubricación de sistema mecánico.
4. Limpieza general. 
5. Ensamble del equipo.
6, cambio de filtro (FILTRO PARA PIPETA DE 0.5 A 5 ML O DE 1 A
10ML)
7. Prueba funcional final.
MARCA MACRO. REF
07 T1843</t>
  </si>
  <si>
    <t>SERVICIO DE MANTENIMIENTO PREVENTIVO A: MICROPIPETEADOR PARA CAPILARES DESECHABL
PLACA
9220
9221
Se requiere: 
1. Revisión funcional. 
2. Desensamble del equipo.
3. Revisión, ajuste, limpieza y lubricación de sistema mecánico.
4. Limpieza general. 
5. Ensamble del equipo.
6, cambio de filtro (FILTRO PARA PIPETA DE 0.5 A 5 ML O DE 1 A 10ML) 
7. Prueba funcional final.
MARCA BRND REF.
05L28090 &amp; 10T7108</t>
  </si>
  <si>
    <t>SERVICIO DE MANTENIMIENTO PREVENTIVO A: BAÑO DE MARIA
MEMMERT W 270 No.
840532
PLACA 10291
Se requiere: 
1. Revisión funcional. 
2. Desensamble del equipo.
3. Revisión, ajuste y limpieza de sistema
eléctrico y electrónico.
4. Revisión, ajuste, limpieza y lubricación de sistema mecánico.
5. Limpieza general. 
6. Ensamble del equipo.
7. Verificación de datos programables. 
8. Verificación de toma de datos. 
9. Cambio de filtro (NO APLICA). MARCA MEMMERT TYPE: W 270 F. Nr
840532</t>
  </si>
  <si>
    <t>SERVICIO DE MANTENIMIENTO PREVENTIVO A: BAÑO SEROLOGICO CON RECIRCULACION MARCA
PLACA 10293
Se requiere: 
1. Revisión funcional. 
2. Desensamble del equipo.
3. Revisión, ajuste y limpieza de sistema eléctrico y electrónico.
4. Revisión, ajuste, limpieza y lubricación de sistema mecánico.
5. Limpieza general. 
6. Ensamble del equipo.
7. Verificación de datos programables. 
8. Verificación de toma de datos. 
9. Cambio de filtro (NO APLICA). MARCA INDULAB ref. 0I0-C</t>
  </si>
  <si>
    <t>SERVICIO DE MANTENIMIENTO PREVENTIVO A:  SPECTROFOMETRO SPECTRONIC 20 PARA FLU
PLACA 16714
Se requiere: 
1. Revisión funcional. 
2. Desensamble del equipo.
3. Revisión, ajuste y limpieza de sistema eléctrico y electrónico.
4. Revisión, ajuste, limpieza y lubricación de sistema mecánico.
5. Limpieza general. 
6. Ensamble del equipo.
7. Verificación de datos programables. 
8. Verificación de toma de datos. 
9. Cambio de filtro (NO APLICA). 
MARCA MILTON ROY
S/N 3SG9232017</t>
  </si>
  <si>
    <t>SERVICIO DE MANTENIMIENTO PREVENTIVO A: PIPETA AUTOMATICA V-1000 U REF: IMCOL
S/ PLACA 18690
Se requiere: 
1. Revisión funcional. 
2. Desensamble del equipo.
3. Revisión, ajuste, limpieza y lubricación de sistema mecánico. 
4. Limpieza general. 
5. Ensamble del equipo.
6. Prueba funcional final.
REF: IMCOL S/</t>
  </si>
  <si>
    <t>SERVICIO DE MANTENIMIENTO PREVENTIVO A: CENTRIFUGA PARA 24 TUBOS 0091 CLAY ADAMS 
PLACA 20306
Se requiere: 
1. Revisión funcional. 
2. Desensamble del equipo.
3. Revisión, ajuste y limpieza de sistema eléctrico y electrónico.
4. Revisión, ajuste, limpieza y lubricación de sistema mecánico.
5. Limpieza general. 
6. Ensamble del equipo.
7. Verificación de datos programables. 
8. Verificación de toma de datos. 
9. Cambio de filtro (NO APLICA).
CALY ADAMS DYNAMIC. SER No.
3170022</t>
  </si>
  <si>
    <t>SERVICIO DE MANTENIMIENTO PREVENTIVO A: BALANZA ELECTRONICA DIGITAL
0.01 GR HASTA 310 G OHAUS
PLACA 41250
Se requiere: 1. Revisión funcional. 
2. Desensamble del equipo.
3. Revisión, ajuste y limpieza de sistema
eléctrico y electrónico.
4. Revisión, ajuste, limpieza y lubricación de sistema mecánico.
5. Limpieza general. 
6. Ensamble del equipo.
7. Verificación de datos programables. 
8. Verificación de toma de datos. 
9. Cambio de filtro (NO APLICA). 
MARCA OHAUS N.
13123 ITEM: PA 313</t>
  </si>
  <si>
    <t>SERVICIO DE MANTENIMIENTO PREVENTIVO A: PHMETRO MARCA HANNA MOD.HI 99121
S/N 08516922 PLACA 42746
Se requiere: 
1. Revisión funcional. 
2. Desensamble del equipo.
3. Revisión, ajuste y limpieza de sistema
eléctrico y electrónico.
4. Revisión, ajuste, limpieza y lubricación de sistema mecánico.
5. Limpieza general. 
6. Ensamble del equipo.
7. Verificación de datos programables. 
8. Verificación de toma de datos. 
9. Cambio de filtro (NO APLICA).</t>
  </si>
  <si>
    <t>SERVICIO DE MANTENIMIENTO PREVENTIVO A: PHMETRO MARCA HANNA MOD.HI 99121
S/N 08516922 PLACA 42746
Se requiere: 
1. Revisión funcional. 
2. Desensamble del equipo.
3. Revisión, ajuste y limpieza de sistema
eléctrico y electrónico.
4. Revisión, ajuste, limpieza y lubricación de sistema mecánico.
5. Limpieza general. 
6. Ensamble del equipo.
7. Verificación de datos programables. 
8. Verificación de toma de datos. 
9. Cambio de filtro (NO APLICA). MARCA HANNA  S/N
08516922</t>
  </si>
  <si>
    <t>SERVICIO DE MANTENIMIENTO PREVENTIVO A: ESPECTO FOTOMETRO MARCA THERMO, MODELO GESYS
10S UV VIS LAMPARAS INTERFACE: FLASH DE XEON. S/N 2L6Q206002. INCLUYE: MANUAL, CABLE DE PODER, FORRO PROTECTOR, CABLE DE DATOS, PORTA CELDAS.
PLACA 45009
Se requiere: 
1. Revisión funcional. 
2. Desensamble del equipo.
3. Revisión, ajuste y limpieza de sistema
eléctrico y electrónico.
4. Revisión, ajuste, limpieza y lubricación de sistema mecánico.
5. Limpieza general. 
6. Ensamble del equipo.
7. Verificación de datos programables. 
8. Verificación de toma de datos. 
9. Cambio de filtro (NO APLICA). 
MARCA LEXUS SN
LT130081</t>
  </si>
  <si>
    <t>SERVICIO DE MANTENIMIENTO PREVENTIVO A: BALANZA DIGITAL PARA LABORATORIO DE ALTA
PRECISON, PLATO 9CM DE DIAMETRO, MARCA LEXUS
PLACA 52668
Se requiere: 
1. Revisión funcional. 
2. Desensamble del equipo.
3. Revisión, ajuste y limpieza de sistema
eléctrico y electrónico.
4. Revisión, ajuste, limpieza y lubricación de sistema mecánico.
5. Limpieza general. 
6. Ensamble del equipo.
7. Verificación de datos programables. 
8. Verificación de toma de datos. 
9. Cambio de filtro (NO APLICA). 
MARCA LEXUS SN LT130081</t>
  </si>
  <si>
    <t>SERVICIO DE MANTENIMIENTO PREVENTIVO A: BURETA DIGITAL PLACA
55330
55331
Se requiere: 
1. Revisión funcional. 
2. Desensamble del equipo.
3. Revisión, ajuste y limpieza de sistema eléctrico y electrónico.
4. Revisión, ajuste, limpieza y lubricación de sistema mecánico.
5. Limpieza general. 
6. Ensamble del equipo.
7. Verificación de datos programables. 
8. Verificación de toma de datos. 
9. Cambio de filtro (NO APLICA). 
MARCA KARTELL REF
50 0115 022 &amp; 50 0515
042</t>
  </si>
  <si>
    <t>SERVICIO DE MANTENIMIENTO PREVENTIVO A: PAQUETE AGITADOR CON VTF Y VARILLA DE SOPORTE; ESTRUCTURA EN TECNOPROPILENO CON PLACA CALEFACTORA DE CERAMICA, PROGRAMACION DE VELOCIDAD. INCLUYE AGITADOR MAGNETICO CON CALENTAMIENTO TECNOREGULAR DIGITAL MARCA VELP PLACA
56560
56564
Se requiere: 
1. Revisión funcional. 
2. Desensamble del equipo.
3. Revisión, ajuste y limpieza de sistema eléctrico y electrónico.
4. Revisión, ajuste, limpieza y lubricación de sistema mecánico.
5. Limpieza general. 
6. Ensamble del equipo.
7. Verificación de datos programables. 
8. Verificación de toma de datos. 
9. Cambio de filtro (NO APLICA). 
marca velp s/n 375557 code f20510061 termómetro s/n 406062 marca VELP S/N 393997 F205 10061 termómetro s n 406043</t>
  </si>
  <si>
    <t>SERVICIO DE MANTENIMIENTO PREVENTIVO A: BALANZA DE PRECISION CAPACIDAD 1200 G, SENSIBILIDAD 1,01 G, REPETITIVIDAD 0,02 G DESVEST, LINEALIDAD 0,03 G, CALIBRACION SELECCIONABLE POR EL USUARIO O CALIBRACION DE LINEALIDAD/ DIGITAL CON PESA EXTERNA, ALIMENTACION ELECTRICA, ADAPTADOR AC. MARCA OHAUS. PLACA
56577
Se requiere: 
1. Revisión funcional. 
2.Desensamble del equipo.
3. Revisión, ajuste y limpieza de sistema eléctrico y electrónico.
4. Revisión, ajuste, limpieza y lubricación de sistema mecánico.
5. Limpieza general. 
6. Ensamble del equipo. 
7. Verificación de datos programables. 
8. Verificación de toma de datos. 
9. Cambio de filtro (NO APLICA). 
MARCA OHAUS SN B634908968</t>
  </si>
  <si>
    <t>SERVICIO DE MANTENIMIENTO PREVENTIVO A: DESTILADOR EN ACERO INOXIDABLE, SISTEMA DE
DESTILACION AVANZADO, CAPACIDAD 4 L /HORA, CALENTADOR: (LXDXH) 3 KW CONSUMO DE AGUA: 40 L;
MATERIAL ACERO INOXIDABLE, AGUA TIPO iii, VOLTAJE
220 V/50 HZ. MARCA FINITECH.
PLACA 56579
Se requiere: 1. Revisión funcional. 
2. Desensamble del equipo.
3. Revisión, ajuste y limpieza de sistema eléctrico y electrónico.
4. Revisión, ajuste, limpieza y lubricación de sistema mecánico.
5. Limpieza general. 
6. Ensamble del equipo.
7. Verificación de datos programables. 
8. Verificación de toma de datos. 
9. Cambio de filtro(NO APLICA) . 
MARCA FINITECH SER
No. TMDO1-FTWD-06</t>
  </si>
  <si>
    <t>SERVICIO DE MANTENIMIENTO PREVENTIVO A: CABINA EXTRACTORA DE GASES DE HUMOS 100X FABRICADA BAJO CONFORMIDAD CON LAS NORMAS ANSI/ASHRAE 110-1995 NFPA 45 Y ANSI z9,5. MARCA PHYSIS. PLACA 56582 
Se requiere: 
1. Revisión funcional. 
2. Desensamble del equipo. 
3. Revisión, ajuste y limpieza de sistema eléctrico y electrónico. 
4. Revisión, ajuste, limpieza y lubricación de sistema mecánico. 
5. Limpieza general. 
6. Ensamble del equipo. 
7. Verificación de datos programables. 
8. Verificación de toma de datos. 
9. Cambio de filtro(NO APLICA). 
MARCA ANALYTICA SERIE 021734851</t>
  </si>
  <si>
    <t>SERVICIO DE MANTENIMIENTO PREVENTIVO A: DESTILADOR EN ACERO INOXIDABLE, SISTEMA DE DESTILACION AVANZADO, CAPACIDAD 4 L /HORA, CALENTADOR: (LXDXH) 3 KW CONSUMO DE AGUA: 40 L; MATERIAL ACERO INOXIDABLE, AGUA TIPO iii, VOLTAJE 220 V/50 HZ. MARCA FINITECH. PLACA 56594 Se requiere: 1. Revisión funcional. 2. Desensamble del equipo. 3. Revisión, ajuste y limpieza de sistema eléctrico y electrónico. 4. Revisión, ajuste, limpieza y lubricación de sistema mecánico. 5. Limpieza general. 6. Ensamble del equipo. 7. Verificación de datos programables. 8. Verificación de toma de datos. 9. Cambio de filtro (FILTROS DE CARBÓN). MARCA FINITECH SER No. TMDO1-FTWD-06</t>
  </si>
  <si>
    <t>SERVICIO DE MANTENIMIENTO PREVENTIVO A: PH- METRO DIGITAL. PORTÁTIL CON RANGO DE 0 A 14 DE 0.01 PH, MEDIDOR CON ELECTRODO ST320 (3 EN 1) KIT IP54, SUJETADOR, CORREA, 4 BATERÍAS, PH 1999,1999 MV RESOLUCIÓN 0,01 PH. MARCA OHAUS. PLACA 56630 Se requiere: 1. Revisión funcional. 2. Desensamble del equipo. 3. Revisión, ajuste y limpieza de sistema eléctrico y electrónico. 4. Revisión, ajuste, limpieza y lubricación de sistema mecánico. 5. Limpieza general. 6. Ensamble del equipo. 7. Verificación de datos programables. 8. Verificación de toma de datos. 9. Cambio de filtro (NO APLICA). MARCA OHAUS SER No. B649424082</t>
  </si>
  <si>
    <t>SERVICIO DE MANTENIMIENTO PREVENTIVO A: PHMETROPH/MV, CONCENTRACIÓN DE IONES ORPREDOX, CONDUCTIVIDAD, OXÍGENO DISUELTO, PANTALLA LCD DE GRAN TAMAÑO, PARÁMETROS PH:0 HASTA 14,00 PH.ORP:+/-1999. CONDUCTIVIDAD: 200US/MS/20MS/200MS. TDS OXÍGENO DISUELTO. MARCA LOVIBOND PLACA 56634 Se requiere: 1. Revisión funcional. 2. Desensamble del equipo. 3. Revisión, ajuste y limpieza de sistema eléctrico y electrónico. 4. Revisión, ajuste, limpieza y lubricación de sistema mecánico. 5. Limpieza general. 6. Ensamble del equipo. 7. Verificación de datos programables. 8. Verificación de toma de datos. 9. Cambio de filtro (NO APLICA). MARCA LOVIBOND SER No. AI17877</t>
  </si>
  <si>
    <t>SERVICIO DE MANTENIMIENTO CORRECTIVO A: BOMBA DE RECIRCULACION DE AGUA JP, MARCA VELP PLACA 50668 Se requiere (1). Verificación y puesta en marcha. (2) Verificación y cambio de mangueras degun deterioro o avería. (3) Revisión a sistema eléctrico y electrónico. (4) Limpieza interna y externa.</t>
  </si>
  <si>
    <t>SERVICIO DE MANTENIMIENTO CORRECTIVO A: SCRUBBER SMS , MARCA VELP PLACA 50669 Se requiere (1). Verificación y puesta en marcha. (2) Cambio de filtro (3). Limpieza interna y externa (4) Control de fugas de agua. MARCA VELP CIENTIFICA REF 308821</t>
  </si>
  <si>
    <t>SERVICIO DE MANTENIMIENTO CORRECTIVO A: CABINA EXTRACTOR MONO DE 1,2 M, INCLUYE SUPERFICIE DE TRABAJO Y POSETA PLACA 50671 Se requiere (1). Requiere instalación del arrancador o fuente de poder (2). Verificación y ajuste de motor (simens 3- motor 1LA7073-4YA60. S1 IP55./ 319216) (3). Impermeabilizar y colocación de cubierta en zona donde se ubica el motor. (4) Verificación y puesta en marcha (5) Limpieza interna y externa. MARCA ESCO MODEL EFH-4A9</t>
  </si>
  <si>
    <t>SERVICIO DE MANTENIMIENTO CORRECTIVO A: EXTRACTOR DE GRASA MODELO GOLDFISCH DE 6 PUESTOS, MARCA LABCONCO INCLUYE BOMBA VACIO PLACA 50676 Se requiere (1). Verificación de las planchas de calentamiento de los puesto 5 y 6 ya que no calientan (2). Cambio total de todos los empaques (3). Revisión del sistema graduación de temperatura. (4) limpieza interna y externa (5) verificación y puesta en marcha.</t>
  </si>
  <si>
    <t>SERVICIO DE MANTENIMIENTO CORRECTIVO A: PLANCHA CON AGITADOR MAGNETICO AJUSTABLE A 1600 RPM TEMPERATURA MAXIMA DE CALENTAMIENTO 380° CELCIUS AJUSTABLE TERMOMETRO PLACA 64941 64943 64947 64949 64952 64944 64958 Se requiere (1) Revisión del sistema eléctrico, comprobar que los indicadores lumínicos funcionen (2) cambio de cables que se encuentren expuestos (3) Limpieza interna y externa (4) verificación de funcionamiento de los reguladores de temperatura (5) Verificación y puesta en marcha. MARCA MAGNETIC STIRRER MODEL SH-2</t>
  </si>
  <si>
    <t>SERVICIO DE MANTENIMIENTO CORRECTIVO A: TERMO 35 VHC PLACA 16681 Se requiere (1) Verificación y corrección de fugas de nitrógeno (2) Comprobación de funcionamiento óptimo (3) limpieza interna y externa TAYLOR-WHARTON, 35 VHC. No. R033-9c42</t>
  </si>
  <si>
    <t>SERVICIO DE MANTENIMIENTO PREVENTIVO A: IMPRESORA PARA PAJILLAS PLACA 46065 Se requiere (1) limpieza de componentes internos y externos (2) verificación y puesta en marcha marca minitube. Modelo druckmaschine AHDR 0,5. Referencia 13142/1000.0 serial 1000130213</t>
  </si>
  <si>
    <t>SERVICIO DE MANTENIMIENTO CORRECTIVO A: AQUILA PRO ASP18 marca ESAOTE PIEMEDICAL Origen Holandés numero de parte 109701010000 serie 00826 PLACA 60358 Se requiere (1) Verificación y puesta en marcha (2) Revisión y ajuste de los parámetros de medición en todos los canales (3) revisión de los componentes eléctricos y electrónicos (4) limpieza interna y externa. marca esaote piemedical alquila pro. Modelo 411281. Serie 07140049</t>
  </si>
  <si>
    <t>SERVICIO DE MANTENIMIENTO PREVENTIVO A: SIERRA SINFIN OMEGA 9222 PLACA 16437 Se requiere: 1. Revisión funcional. 2. Desensamble del equipo. 3. Revisión, ajuste y limpieza de sistema eléctrico y electrónico. 4. Revisión, ajuste, limpieza y lubricación de sistema mecánico. 5. Limpieza general. 6. Ensamble del equipo. 7. Verificación de datos programables. 8. Verificación de toma de datos.</t>
  </si>
  <si>
    <t>SERVICIO DE MANTENIMIENTO PREVENTIVO A: TINA QUESERA CON ACCESORIOS EN ACERO INO PLACA 26960 Se requiere: 1. Revisión funcional. 2. Desensamble del equipo. 3. Revisión, ajuste y limpieza de sistema eléctrico y electrónico. 4. Revisión, ajuste, limpieza y lubricación de sistema mecánico. 5. Limpieza general. 6. Ensamble del equipo. 7. Verificación de datos programables. 8. Verificación de toma de datos. TINA QUESERA MARCA JAVAR SIN REFERENCIA</t>
  </si>
  <si>
    <t>SERVICIO DE MANTENIMIENTO PREVENTIVO A: EXTRACTOR DE AIRE PLACA 32842 Se requiere: 1. Revisión funcional. 2. Desensamble del equipo. 3. Revisión, ajuste y limpieza de sistema eléctrico y electrónico. 4. Revisión, ajuste, limpieza y lubricación de sistema mecánico. 5. Limpieza general. 6. Ensamble del equipo. 7. Verificación de datos programables. 8. Verificación de toma de datos. EXTRACTOR DE AIRE SIN REFERENCIA DE MARCA</t>
  </si>
  <si>
    <t>SERVICIO DE MANTENIMIENTO PREVENTIVO A: EXTRACTOR DE GASES PLACA 33261 33262 Se requiere: 1. Revisión funcional. 2. Desensamble del equipo. 3. Revisión, ajuste y limpieza de sistema eléctrico y electrónico. 4. Revisión, ajuste, limpieza y lubricación de sistema mecánico. 5. Limpieza general. 6. Ensamble del equipo. 7. Verificación de datos programables. 8. Verificación de toma de datos. EXTRACTOR DE GASES SIN REFERENCIA DE MARCA</t>
  </si>
  <si>
    <t>SERVICIO DE MANTENIMIENTO PREVENTIVO A: REFRACTOMETRO DE 0-85 DIGITAL PLACA 35988 Se requiere: 1. Revisión funcional. 2. Desensamble del equipo. 3. Revisión, ajuste, limpieza y lubricación de sistema mecánico. 4. Limpieza general. 5. Ensamble del equipo. 7. Prueba funcional final. REFRACTOMETRO DE 0-85% DIGITAL MARCA ATAGO SIN REFERENCIA</t>
  </si>
  <si>
    <t>SERVICIO DE MANTENIMIENTO PREVENTIVO A: HIDROLAVADORA 1400 PSI, 2HP, 5 LT MIN, 110 VOLTIOS PLACA 49634 Se requiere: 1. Revisión funcional. 2. Desensamble del equipo. 3. Revisión, ajuste y limpieza de sistema eléctrico y electrónico. 4. Revisión, ajuste, limpieza y lubricación de sistema mecánico. 5. Limpieza general. 6. Ensamble del equipo. 7. Verificación de datos programables. 8. Verificación de toma de datos. HIDROLAVADORA MARCA BLACK DECKER</t>
  </si>
  <si>
    <t>SERVICIO DE MANTENIMIENTO PREVENTIVO A: TAJADORA DE JAMON Y QUESO PLACA 52663 Se requiere: 1. Revisión funcional. 2. Desensamble del equipo. 3. Revisión, ajuste y limpieza de sistema eléctrico y electrónico. 4. Revisión, ajuste, limpieza y lubricación de sistema mecánico. 5. Limpieza general. 6. Ensamble del equipo. 7. Verificación de datos programables. 8. Verificación de toma de datos. TAJADORA DE JAMÓN MARCA MPC INDUSTRIAL</t>
  </si>
  <si>
    <t>SERVICIO DE MANTENIMIENTO PREVENTIVO A: REFRACTOMETRO PLACA 55346 55347 Se requiere: 1. Revisión funcional. 2. Desensamble del equipo. 3. Revisión, ajuste y limpieza de sistema eléctrico y electrónico. 4. Revisión, ajuste, limpieza y lubricación de sistema mecánico. 5. Limpieza general. 6. Ensamble del equipo. 7. Verificación de datos programables. 8. Verificación de toma de datos. REFRACTOMETRO SIN MARCA NI REFERENCIA</t>
  </si>
  <si>
    <t>SERVICIO DE MANTENIMIENTO PREVENTIVO A: REFRACTOMETRO DIGITAL PLACA 55348 55349 Se requiere: 1. Revisión funcional. 2. Desensamble del equipo. 3. Revisión, ajuste, limpieza y lubricación de sistema mecánico. 4. Limpieza general. 5. Ensamble del equipo. 7. Prueba funcional final. REFRACTOMETRO DIGITAL SIN MARCA NI REFERENCIA</t>
  </si>
  <si>
    <t>SERVICIO DE MANTENIMIENTO PREVENTIVO A: TERMOMETRO INFRAROJO LASER PLACA 55352 Se requiere: 1. Revisión funcional. 2. Desensamble del equipo. 3. Revisión, ajuste y limpieza de sistema eléctrico y electrónico. 4. Revisión, ajuste, limpieza y lubricación de sistema mecánico. 5. Limpieza general. 6. Ensamble del equipo. 7. Verificación de datos programables. 8. Verificación de toma de datos. TERMOMETRO INFRAROJO LASER SIN MARCA NI REFERENCIA</t>
  </si>
  <si>
    <t>SERVICIO DE MANTENIMIENTO PREVENTIVO A: AGITADOR ORBITAL CLAY ADAMS MOD. YANKEE PLACA 1684 Se requiere: 1. Revisión funcional. 2. Desensamble del equipo. 3. Revisión, ajuste y limpieza de sistema eléctrico. 4. Revisión, ajuste, limpieza y lubricación de sistema mecánico.</t>
  </si>
  <si>
    <t>SERVICIO DE MANTENIMIENTO PREVENTIVO A: ESTUFA HOT-PLATE ELECTRICA CON PLACA PLACA 9171 Se requiere: 1. Revisión funcional. 2. Revisión, ajuste y limpieza de sistema eléctrico MARCA SCHOTT CERAN                                                          </t>
  </si>
  <si>
    <t>SERVICIO DE MANTENIMIENTO CORRECTIVO A: MUFLA DIGITAL PROGRAMABLE MARCA NEYTECH PLACA 9183 Se requiere: 1. Revisión funcional. 2. Revisión, ajuste y limpieza de sistema eléctrico y electrónico. 3. Revisión, ajuste, limpieza y lubricación de sistema mecánico. 4. Verificación de datos programables.</t>
  </si>
  <si>
    <t>SERVICIO DE MANTENIMIENTO CORRECTIVO A: BAÑO MARIA WB14 MEMMERT F-NR 14960697 PLACA 10292 Se requiere: 1. Revisión funcional. 2. Desensamble del equipo. 3. Revisión, ajuste y limpieza de sistema eléctrico.</t>
  </si>
  <si>
    <t>SERVICIO DE MANTENIMIENTO CORRECTIVO A: HORNO DE PRECISION MARCA DIES PLACA 16675 Se requiere: 1. Revisión funcional. 2. Desensamble del equipo. 3. Revisión, ajuste y limpieza de sistema eléctrico.                     </t>
  </si>
  <si>
    <t>SERVICIO DE MANTENIMIENTO PREVENTIVO A: MEDIDOR DE PH/ CON 510 DE MESA Y CELDA DE PLACA 28498 Se requiere: 1. Revisión funcional. 3. Revisión, ajuste y limpieza. MARCA OAKTON SERIE 510</t>
  </si>
  <si>
    <t>SERVICIO DE MANTENIMIENTO PREVENTIVO A: ESPECTROFOTOMETRO UV-VIS, MODELO UV-1800 MARCASHIMADZU PLACA 50681 Se requiere: 1. Revisión funcional. 2. Desensamble del equipo. 3. Revisión, ajuste y limpieza de sistema eléctrico y electrónico.</t>
  </si>
  <si>
    <t>SERVICIO DE MANTENIMIENTO CORRECTIVO A: DESTILADOR MODELO 9000 DST 210-002, TUTTNAUER PLACA 50683 Se requiere: 1. Revisión funcional. 2. Desensamble del equipo. 3. Revisión, ajuste y limpieza de sistema eléctrico y electrónico.</t>
  </si>
  <si>
    <t>SERVICIO DE MANTENIMIENTO PREVENTIVO A: PH METRO MULTIPARAMETRO DE MESA PROLAB 2000, MARCA SI ANALYTICS PLACA 50686 50687 Se requiere: 1. Revisión funcional. 2. Desensamble del equipo. 3. Revisión, ajuste y limpieza de sistema eléctrico y electrónico. 4. Revisión, ajuste, limpieza y lubricación de sistema mecánico. 5. Limpieza general. 6. Ensamble del equipo. 7. Verificación de datos programables. 8. Verificación de toma de datos. 9. Cambio de filtro.</t>
  </si>
  <si>
    <t>SERVICIO DE MANTENIMIENTO CORRECTIVO A: MOLINO PARA SUELOS MOTOR INDUCCIÓN CON 1/4 CV. CONTROL DE VELOCIDAD ELECTRÓNICO. LECTURA DE RPM ANALÓGICO FIJO EN 1750 RPM. ROTOR MARTILLOS MÓVILES VOLTAJE / POTENCIA 220 VAC /200 WATTS ACOMPAÑA - TAMIZ DE RETENCIÓN - EMBUDO DE ALIMENTACIÓN -COLECTOR DE MUESTRAS CON TELA MALLA DE 2,0 MM. MARCA TECNAL PLACA 56625 Se requiere: 1. Revisión funcional. 2. Desensamble del equipo. 3. Revisión, ajuste y limpieza.</t>
  </si>
  <si>
    <t>SERVICIO DE MANTENIMIENTO PREVENTIVO A: CENTRIFUGA PLACA 4582 Se requiere: 1. Revisión funcional. 2. Desensamble del equipo. 3. Revisión, ajuste y limpieza de sistema eléctrico y electrónico. MARCA HERAEUS REF LABOFUGE 400</t>
  </si>
  <si>
    <t>SERVICIO DE MANTENIMIENTO PREVENTIVO A: PLANCHA DE AGITACION CORNING P-353 PLACA 10276 Se requiere: 1. Revisión funcional. 2. Desensamble del equipo. 3. Revisión, ajuste y limpieza de sistema eléctrico y electrónico.                                       </t>
  </si>
  <si>
    <t>SERVICIO DE MANTENIMIENTO CORRECTIVO A: BOMBA DE VACIO BAST S/N 9903733734 PLACA 9195 Se requiere: 1. Revisión funcional. 2. Desensamble del equipo. 3. Revisión, ajuste y limpieza de sistema eléctrico.</t>
  </si>
  <si>
    <t>SERVICIO DE MANTENIMIENTO PREVENTIVO A: BOMBA DE VACIO SARGENT WELCH MOD 1402 DE PLACA 20278 Se requiere: 1. Revisión funcional. 2. Desensamble del equipo. 3. Revisión, ajuste y limpieza de sistema eléctrico.</t>
  </si>
  <si>
    <t>SERVICIO DE MANTENIMIENTO CORRECTIVO A: BOMBA DE VACIO CAPACIDAD 8.5 PIES CUBICO PLACA 30806 Se requiere: 1. Revisión funcional. 2. Desensamble del equipo. 3. Revisión, ajuste y limpieza de sistema eléctrico. MARCA SIEMENS</t>
  </si>
  <si>
    <t>SERVICIO DE MANTENIMIENTO PREVENTIVO A: PH-METRO DIGITAL MARCA SCHOTT. S/N 11280549. INCLUYE: MANUAL, SOPORTE, BEAKER Y DOS SOLUCIONES. PLACA 45003 Se requiere: 1. Revisión funcional. 2. Desensamble del equipo. 3. Revisión, ajuste y limpieza de sistema eléctrico y electrónico. 4. Revisión, ajuste, limpieza y lubricación de sistema mecánico. 5. Limpieza general. 6. Ensamble del equipo. 7. Verificación de datos programables. 8. Verificación de toma de datos. 9. Cambio de filtro</t>
  </si>
  <si>
    <t>SERVICIO DE MANTENIMIENTO PREVENTIVO A: TITULADOR AUTOMATICO TL 6000/20 ML , MARCA SI ANALYTICS PLACA 50684 50685 Se requiere: 1. Revisión funcional. 2. Desensamble del equipo. 3. Revisión, ajuste y limpieza de sistema eléctrico y electrónico. 4. Revisión, ajuste, limpieza y lubricación de sistema mecánico. 5. Verificación de datos programables. 6. Verificación de toma de datos.</t>
  </si>
  <si>
    <t>SERVICIO DE MANTENIMIENTO PREVENTIVO A: PH METRO PORTATIL HL 100 FIELD, MARCA SI ANALYTICS PLACA 50689 50690 50691 Se requiere: 1. Revisión funcional. 2. Desensamble del equipo. 3. Revisión, ajuste y limpieza de sistema. 4. Verificación de datos programables. 5. Verificación de toma de datos.</t>
  </si>
  <si>
    <t>SERVICIO DE MANTENIMIENTO PREVENTIVO A: BOMBA DE VACIO 93 MBAR/WOB 2534, MARCA WELCH PLACA 50692 Se requiere: 1. Revisión funcional. 2. Desensamble del equipo. 3. Revisión, ajuste y limpieza de sistema. 4. Verificación de datos programables. 5. Verificación de toma de datos.</t>
  </si>
  <si>
    <t>SERVICIO DE MANTENIMIENTO PREVENTIVO A: CONDUCTIVIMETRO HANDYLAB HL 200 VERSATILE, INCLUYE CARCASA PROTECTORA MODELO Z389 PLACA 50693 50694 50695 50696 Se requiere: 1. Revisión funcional. 2. Desensamble del equipo. 3. Revisión, ajuste y limpieza de sistema. 4. Verificación de datos programables. 5. Verificación de toma de datos.</t>
  </si>
  <si>
    <t>SERVICIO DE MANTENIMIENTO PREVENTIVO A: PAQUETE AGITADOR CON VTF Y VARILLA DE SOPORTE; ESTRUCTURA EN TECNOPROPILENO CON PLACA CALEFACTORA DE CERAMICA, PROGRAMACION DE VELOCIDAD. INCLUYE AGITADOR MAGNETICO CON CALENTAMIENTO TECNOREGULAR DIGITAL MARCA VELP PLACA 56562 56563 Se requiere: 1. Revisión funcional. 2. Desensamble del equipo. 3. Revisión, ajuste y limpieza de sistema. 4. Verificación de datos programables.                      </t>
  </si>
  <si>
    <t>SERVICIO DE MANTENIMIENTO PREVENTIVO A: AGITADOR MECANICO, VELOCIDAD 50-1300 RPM; VISUALIZACION DE VELOCIDAD ANALOGA POTENCIA 30w VOLTAJE 80-260v/50-60 Hz. MARCA VELP PLACA 56565 56566 Se requiere: 1. Revisión funcional. 2. Desensamble del equipo. 3. Revisión, ajuste y limpieza de sistema. 4. Verificación de datos programables.</t>
  </si>
  <si>
    <t>SERVICIO DE MANTENIMIENTO PREVENTIVO A: BALANZA ANALITICA CAPACIDAD 220G, SENSIBILIDAD 1,1 MG, REPETITIVIDAD 0,1 MG LINEALIDAD 0,3 MG DIAMETRO DEL PLATO 9CM CON BURBUJA DE NIVEL. MARCA OHAUS PLACA 56569 Se requiere: 1. Revisión funcional. 2. Desensamble del equipo. 3. Revisión, ajuste y limpieza de sistema. 4. Verificación de datos programables.</t>
  </si>
  <si>
    <t>SERVICIO DE MANTENIMIENTO PREVENTIVO A: CABINA EXTRACTORA DE GASES DE HUMOS 100X FABRICADA BAJO CONFORMIDAD CON LAS NORMAS ANSI/ASHRAE 110-1995 NFPA 45 Y ANSI z9,5. MARCA PHYSIS. PLACA 56581 Se requiere: 1. Revisión funcional. 2. Desensamble del equipo. 3. Revisión, ajuste y limpieza de sistema eléctrico.</t>
  </si>
  <si>
    <t>SERVICIO DE MANTENIMIENTO PREVENTIVO A: CONDUCTIVIMETRO DIGITAL PORTATIL, ST300C, CONDUCTIVIDAD TOTAL DE SOLIDOS DISUELTOS (TDS) DE MEDICION, MONITOR PANTALLA DE CRISTAL LIQUIDO (LCD) OPERACIÓN BATERIAS. MARCA OHAUS. PLACA 56587 Se requiere:1. Revisión funcional. 2. Desensamble del equipo. 3. Revisión, ajuste y limpieza de sistema. 4. Verificación de datos programables. 5. Verificación de toma de datos.</t>
  </si>
  <si>
    <t>SERVICIO DE MANTENIMIENTO PREVENTIVO A: CONDUCTIVIMETRO DIGITAL PORTATIL, ST300C, CONDUCTIVIDAD TOTAL DE SOLIDOS DISUELTOS (TDS) DE MEDICION, MONITOR PANTALLA DE CRISTAL LIQUIDO (LCD) OPERACIÓN BATERIAS. MARCA OHAUS. PLACA 56588 56589 56590 Se requiere: 1. Revisión funcional. 2. Desensamble del equipo. 3. Revisión, ajuste y limpieza de sistema. 4. Verificación de datos programables. 5. Verificación de toma de datos.</t>
  </si>
  <si>
    <t>SERVICIO DE MANTENIMIENTO PREVENTIVO A: MEDIDOR DE DIOXIDO DE CARBONO PLACA 61098 Se requiere: 1. Revisión funcional. 2. Desensamble del equipo. 3. Revisión, ajuste y limpieza de sistema. 4. Verificación de datos programables. 5. Verificación de toma de datos. MARCA AMPROBE RF CO2-100</t>
  </si>
  <si>
    <t>SERVICIO DE MANTENIMIENTO PREVENTIVO A: AGITADOR MAGNETICO CON CALENTAMIENTO MAR PLACA 9015 9016 
Se requiere: 1. Revisión funcional. 2. Desensamble del equipo. 3. Revisión, ajuste y limpieza de sistema eléctrico y electrónico. 4. Revisión, ajuste, limpieza y lubricación de sistema mecánico. 5. Limpieza general. 6. Ensamble del equipo. 7. Verificación de datos programables. 8. Verificación de toma de datos. 9. Cambio de filtro (NO APLICA). MARCA: EHEIDOLPH SER. No.019826112
TYPE: MR301.</t>
  </si>
  <si>
    <t>BOLSA DE REPUESTOS BOLSA DE RESPUESTOS POR VALOR DE 4´000.000 IVA INCLUIDO CON EL FIN DE CUBRIR CUALQUIER PIEZA O REPUESTO REQUERIDO EN LOS MANTENIMIENTOS PREVENTIVOS Y CORRECTIVOS EN ALGUNO DE LOS EQUIPOS DE LOS LABORATORIOS DE AGROPECUARIAS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</si>
</sst>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0_-;\-* #,##0_-;_-* &quot;-&quot;_-;_-@_-"/>
    <numFmt numFmtId="43" formatCode="_-* #,##0.00_-;\-* #,##0.00_-;_-* &quot;-&quot;??_-;_-@_-"/>
  </numFmts>
  <fonts count="30"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name val="Calibri"/>
      <family val="1"/>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6" applyNumberFormat="0" applyFill="0" applyAlignment="0" applyProtection="0"/>
    <xf numFmtId="0" fontId="15" fillId="0" borderId="17" applyNumberFormat="0" applyFill="0" applyAlignment="0" applyProtection="0"/>
    <xf numFmtId="0" fontId="16" fillId="0" borderId="18"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19" applyNumberFormat="0" applyAlignment="0" applyProtection="0"/>
    <xf numFmtId="0" fontId="21" fillId="8" borderId="20" applyNumberFormat="0" applyAlignment="0" applyProtection="0"/>
    <xf numFmtId="0" fontId="22" fillId="8" borderId="19" applyNumberFormat="0" applyAlignment="0" applyProtection="0"/>
    <xf numFmtId="0" fontId="23" fillId="0" borderId="21" applyNumberFormat="0" applyFill="0" applyAlignment="0" applyProtection="0"/>
    <xf numFmtId="0" fontId="24" fillId="9" borderId="22" applyNumberFormat="0" applyAlignment="0" applyProtection="0"/>
    <xf numFmtId="0" fontId="25" fillId="0" borderId="0" applyNumberFormat="0" applyFill="0" applyBorder="0" applyAlignment="0" applyProtection="0"/>
    <xf numFmtId="0" fontId="5" fillId="10" borderId="23" applyNumberFormat="0" applyFont="0" applyAlignment="0" applyProtection="0"/>
    <xf numFmtId="0" fontId="26" fillId="0" borderId="0" applyNumberFormat="0" applyFill="0" applyBorder="0" applyAlignment="0" applyProtection="0"/>
    <xf numFmtId="0" fontId="27" fillId="0" borderId="24"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91">
    <xf numFmtId="0" fontId="0" fillId="0" borderId="0" xfId="0"/>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9" fillId="2" borderId="1" xfId="0" applyFont="1" applyFill="1" applyBorder="1" applyAlignment="1" applyProtection="1">
      <alignment vertical="center"/>
      <protection hidden="1"/>
    </xf>
    <xf numFmtId="0" fontId="9" fillId="2" borderId="3" xfId="0" applyFont="1" applyFill="1" applyBorder="1" applyAlignment="1" applyProtection="1">
      <alignment vertical="center"/>
      <protection hidden="1"/>
    </xf>
    <xf numFmtId="0" fontId="6" fillId="2" borderId="0" xfId="0" applyFont="1" applyFill="1" applyAlignment="1" applyProtection="1">
      <alignment horizontal="left"/>
      <protection hidden="1"/>
    </xf>
    <xf numFmtId="0" fontId="9" fillId="2" borderId="0" xfId="0" applyFont="1" applyFill="1" applyAlignment="1" applyProtection="1">
      <alignment horizontal="left"/>
      <protection hidden="1"/>
    </xf>
    <xf numFmtId="0" fontId="1" fillId="2" borderId="0" xfId="0" applyFont="1" applyFill="1" applyAlignment="1" applyProtection="1">
      <alignment horizontal="left"/>
      <protection hidden="1"/>
    </xf>
    <xf numFmtId="0" fontId="3" fillId="2" borderId="0" xfId="0" applyFont="1" applyFill="1" applyAlignment="1" applyProtection="1">
      <alignment horizontal="center" vertical="center"/>
      <protection hidden="1"/>
    </xf>
    <xf numFmtId="0" fontId="8" fillId="3" borderId="1"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top" wrapText="1"/>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0" fillId="0" borderId="0" xfId="0" applyNumberFormat="1"/>
    <xf numFmtId="43" fontId="3" fillId="0" borderId="2" xfId="4" applyFont="1" applyBorder="1" applyProtection="1">
      <protection hidden="1"/>
    </xf>
    <xf numFmtId="0" fontId="1" fillId="2" borderId="0" xfId="0" applyFont="1" applyFill="1" applyAlignment="1" applyProtection="1">
      <alignment vertical="center"/>
      <protection hidden="1"/>
    </xf>
    <xf numFmtId="0" fontId="3" fillId="2" borderId="0" xfId="0" applyFont="1" applyFill="1" applyAlignment="1" applyProtection="1">
      <alignment horizontal="left" vertical="center"/>
      <protection hidden="1"/>
    </xf>
    <xf numFmtId="0" fontId="1" fillId="2" borderId="0" xfId="0" applyFont="1" applyFill="1" applyAlignment="1" applyProtection="1">
      <alignment horizontal="center" vertical="center" wrapText="1"/>
      <protection hidden="1"/>
    </xf>
    <xf numFmtId="0" fontId="3" fillId="35" borderId="1" xfId="0" applyFont="1" applyFill="1" applyBorder="1" applyAlignment="1" applyProtection="1">
      <alignment horizontal="left" wrapText="1"/>
      <protection locked="0"/>
    </xf>
    <xf numFmtId="43" fontId="3" fillId="0" borderId="1" xfId="3" applyFont="1" applyFill="1" applyBorder="1" applyAlignment="1" applyProtection="1">
      <alignment horizontal="center"/>
      <protection hidden="1"/>
    </xf>
    <xf numFmtId="43" fontId="3" fillId="0" borderId="1" xfId="3" applyFont="1" applyFill="1" applyBorder="1" applyAlignment="1" applyProtection="1">
      <protection hidden="1"/>
    </xf>
    <xf numFmtId="0" fontId="0" fillId="2" borderId="0" xfId="0" applyFill="1" applyAlignment="1" applyProtection="1">
      <protection hidden="1"/>
    </xf>
    <xf numFmtId="0" fontId="3" fillId="0" borderId="1" xfId="0" applyFont="1" applyBorder="1" applyAlignment="1" applyProtection="1">
      <alignment horizontal="center" vertical="center"/>
      <protection hidden="1"/>
    </xf>
    <xf numFmtId="0" fontId="3" fillId="0" borderId="26" xfId="0" applyFont="1" applyBorder="1" applyAlignment="1" applyProtection="1">
      <alignment horizontal="center" vertical="center"/>
      <protection hidden="1"/>
    </xf>
    <xf numFmtId="0" fontId="3" fillId="35" borderId="26" xfId="0" applyFont="1" applyFill="1" applyBorder="1" applyAlignment="1" applyProtection="1">
      <alignment horizontal="left" wrapText="1"/>
      <protection locked="0"/>
    </xf>
    <xf numFmtId="0" fontId="1" fillId="0" borderId="26" xfId="0" applyFont="1" applyBorder="1" applyAlignment="1" applyProtection="1">
      <alignment horizontal="center" vertical="center" wrapText="1"/>
      <protection hidden="1"/>
    </xf>
    <xf numFmtId="1" fontId="12" fillId="35" borderId="26" xfId="3" applyNumberFormat="1" applyFont="1" applyFill="1" applyBorder="1" applyAlignment="1" applyProtection="1">
      <alignment horizontal="center"/>
      <protection locked="0"/>
    </xf>
    <xf numFmtId="9" fontId="3" fillId="35" borderId="26" xfId="1" applyFont="1" applyFill="1" applyBorder="1" applyAlignment="1" applyProtection="1">
      <alignment horizontal="center"/>
      <protection locked="0"/>
    </xf>
    <xf numFmtId="43" fontId="3" fillId="0" borderId="26" xfId="3" applyFont="1" applyFill="1" applyBorder="1" applyAlignment="1" applyProtection="1">
      <alignment horizontal="center"/>
      <protection hidden="1"/>
    </xf>
    <xf numFmtId="0" fontId="3" fillId="2" borderId="1" xfId="0" applyFont="1" applyFill="1" applyBorder="1" applyAlignment="1" applyProtection="1">
      <alignment horizontal="center" vertical="center"/>
      <protection hidden="1"/>
    </xf>
    <xf numFmtId="0" fontId="1" fillId="0" borderId="28" xfId="0" applyFont="1" applyBorder="1" applyAlignment="1">
      <alignment vertical="top" wrapText="1"/>
    </xf>
    <xf numFmtId="0" fontId="1" fillId="0" borderId="28" xfId="0" applyFont="1" applyBorder="1" applyAlignment="1">
      <alignment horizontal="center" vertical="center" wrapText="1"/>
    </xf>
    <xf numFmtId="0" fontId="9" fillId="0" borderId="28" xfId="0" applyFont="1" applyBorder="1" applyAlignment="1">
      <alignment vertical="top" wrapText="1"/>
    </xf>
    <xf numFmtId="43" fontId="3" fillId="0" borderId="26" xfId="3" applyFont="1" applyFill="1" applyBorder="1" applyAlignment="1" applyProtection="1">
      <alignment horizontal="center" vertical="center"/>
      <protection hidden="1"/>
    </xf>
    <xf numFmtId="43" fontId="3" fillId="0" borderId="1" xfId="3" applyFont="1" applyFill="1" applyBorder="1" applyAlignment="1" applyProtection="1">
      <alignment horizontal="center" vertical="center"/>
      <protection hidden="1"/>
    </xf>
    <xf numFmtId="43" fontId="6" fillId="0" borderId="1" xfId="3" applyFont="1" applyFill="1" applyBorder="1" applyAlignment="1" applyProtection="1">
      <alignment vertical="center"/>
      <protection hidden="1"/>
    </xf>
    <xf numFmtId="0" fontId="1" fillId="0" borderId="28" xfId="0" applyFont="1" applyBorder="1" applyAlignment="1">
      <alignment horizontal="left" vertical="top" wrapText="1"/>
    </xf>
    <xf numFmtId="0" fontId="3" fillId="35" borderId="1" xfId="0" applyFont="1" applyFill="1" applyBorder="1" applyAlignment="1" applyProtection="1">
      <alignment horizontal="left" wrapText="1"/>
      <protection hidden="1"/>
    </xf>
    <xf numFmtId="0" fontId="1" fillId="0" borderId="28" xfId="0" applyFont="1" applyBorder="1" applyAlignment="1" applyProtection="1">
      <alignment horizontal="center" vertical="center" wrapText="1"/>
      <protection hidden="1"/>
    </xf>
    <xf numFmtId="43" fontId="12" fillId="35" borderId="1" xfId="4" applyFont="1" applyFill="1" applyBorder="1" applyAlignment="1" applyProtection="1">
      <alignment horizontal="center" vertical="center"/>
      <protection hidden="1"/>
    </xf>
    <xf numFmtId="9" fontId="3" fillId="35" borderId="26" xfId="1" applyFont="1" applyFill="1" applyBorder="1" applyAlignment="1" applyProtection="1">
      <alignment horizontal="center" vertical="center"/>
      <protection hidden="1"/>
    </xf>
    <xf numFmtId="43" fontId="6" fillId="0" borderId="3" xfId="3" applyFont="1" applyBorder="1" applyAlignment="1" applyProtection="1">
      <alignment horizontal="center" vertical="center"/>
      <protection hidden="1"/>
    </xf>
    <xf numFmtId="43" fontId="6" fillId="0" borderId="5" xfId="3" applyFont="1" applyBorder="1" applyAlignment="1" applyProtection="1">
      <alignment horizontal="center" vertical="center"/>
      <protection hidden="1"/>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wrapText="1"/>
      <protection hidden="1"/>
    </xf>
    <xf numFmtId="43" fontId="3" fillId="0" borderId="5" xfId="3"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2" fillId="0" borderId="1" xfId="0" applyFont="1" applyBorder="1" applyAlignment="1" applyProtection="1">
      <alignment vertical="top" wrapText="1"/>
      <protection hidden="1"/>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0" fontId="6" fillId="0" borderId="2" xfId="0" applyFont="1" applyBorder="1" applyAlignment="1" applyProtection="1">
      <alignment horizontal="left" vertical="center" wrapText="1"/>
      <protection hidden="1"/>
    </xf>
    <xf numFmtId="0" fontId="3" fillId="0" borderId="2" xfId="0" applyFont="1" applyBorder="1" applyAlignment="1" applyProtection="1">
      <alignment horizontal="left" vertical="center" wrapText="1"/>
      <protection hidden="1"/>
    </xf>
    <xf numFmtId="0" fontId="3" fillId="0" borderId="25"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0" fontId="6" fillId="2" borderId="11" xfId="0" applyFont="1" applyFill="1" applyBorder="1" applyAlignment="1" applyProtection="1">
      <alignment horizontal="center" vertical="center"/>
      <protection hidden="1"/>
    </xf>
    <xf numFmtId="0" fontId="6" fillId="2" borderId="15" xfId="0" applyFont="1" applyFill="1" applyBorder="1" applyAlignment="1" applyProtection="1">
      <alignment horizontal="center" vertical="center"/>
      <protection hidden="1"/>
    </xf>
    <xf numFmtId="0" fontId="3" fillId="2" borderId="1" xfId="0" applyFont="1" applyFill="1" applyBorder="1" applyAlignment="1" applyProtection="1">
      <alignment horizontal="left"/>
      <protection locked="0"/>
    </xf>
    <xf numFmtId="0" fontId="9" fillId="2" borderId="14" xfId="0" applyFont="1" applyFill="1" applyBorder="1" applyAlignment="1" applyProtection="1">
      <alignment horizontal="center"/>
      <protection hidden="1"/>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hidden="1"/>
    </xf>
    <xf numFmtId="0" fontId="1" fillId="2" borderId="15" xfId="0" applyFont="1" applyFill="1" applyBorder="1" applyAlignment="1" applyProtection="1">
      <alignment horizontal="center"/>
      <protection hidden="1"/>
    </xf>
    <xf numFmtId="0" fontId="3" fillId="2" borderId="1" xfId="0" applyFont="1" applyFill="1" applyBorder="1" applyAlignment="1" applyProtection="1">
      <alignment horizontal="center" vertical="center" wrapText="1"/>
      <protection hidden="1"/>
    </xf>
    <xf numFmtId="43" fontId="3" fillId="0" borderId="2"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protection hidden="1"/>
    </xf>
    <xf numFmtId="43" fontId="3" fillId="0" borderId="5" xfId="3" applyFont="1" applyBorder="1" applyAlignment="1" applyProtection="1">
      <alignment horizontal="center" vertical="center"/>
      <protection hidden="1"/>
    </xf>
    <xf numFmtId="0" fontId="29" fillId="0" borderId="28" xfId="0" applyFont="1" applyFill="1" applyBorder="1" applyAlignment="1">
      <alignment horizontal="left" vertical="top" wrapText="1"/>
    </xf>
    <xf numFmtId="0" fontId="1" fillId="0" borderId="27" xfId="0" applyFont="1" applyBorder="1" applyAlignment="1">
      <alignment vertical="top" wrapText="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116"/>
  <sheetViews>
    <sheetView tabSelected="1" topLeftCell="A10" zoomScale="60" zoomScaleNormal="60" zoomScaleSheetLayoutView="70" zoomScalePageLayoutView="55" workbookViewId="0">
      <selection activeCell="A10" sqref="A10:B10"/>
    </sheetView>
  </sheetViews>
  <sheetFormatPr baseColWidth="10" defaultColWidth="11.42578125" defaultRowHeight="15" x14ac:dyDescent="0.25"/>
  <cols>
    <col min="1" max="1" width="13.28515625" style="6" customWidth="1"/>
    <col min="2" max="2" width="84" style="25" customWidth="1"/>
    <col min="3" max="3" width="14.140625" style="6" customWidth="1"/>
    <col min="4" max="4" width="16.140625" style="6" customWidth="1"/>
    <col min="5" max="5" width="17" style="6" customWidth="1"/>
    <col min="6" max="6" width="21" style="6" customWidth="1"/>
    <col min="7" max="7" width="12.85546875" style="6" customWidth="1"/>
    <col min="8" max="8" width="18.140625" style="6" customWidth="1"/>
    <col min="9" max="9" width="20.28515625" style="6" customWidth="1"/>
    <col min="10" max="10" width="15" style="6" customWidth="1"/>
    <col min="11" max="11" width="20.42578125" style="8" customWidth="1"/>
    <col min="12" max="12" width="22" style="8" customWidth="1"/>
    <col min="13" max="13" width="16.7109375" style="8" customWidth="1"/>
    <col min="14" max="14" width="14.7109375" style="8" customWidth="1"/>
    <col min="15" max="15" width="18.7109375" style="8" customWidth="1"/>
    <col min="16" max="16384" width="11.42578125" style="8"/>
  </cols>
  <sheetData>
    <row r="1" spans="1:15" x14ac:dyDescent="0.25">
      <c r="F1" s="7"/>
    </row>
    <row r="2" spans="1:15" ht="15.75" customHeight="1" x14ac:dyDescent="0.25">
      <c r="A2" s="58"/>
      <c r="B2" s="68" t="s">
        <v>0</v>
      </c>
      <c r="C2" s="68"/>
      <c r="D2" s="68"/>
      <c r="E2" s="68"/>
      <c r="F2" s="68"/>
      <c r="G2" s="68"/>
      <c r="H2" s="68"/>
      <c r="I2" s="68"/>
      <c r="J2" s="68"/>
      <c r="K2" s="68"/>
      <c r="L2" s="68"/>
      <c r="M2" s="68"/>
      <c r="N2" s="57" t="s">
        <v>37</v>
      </c>
      <c r="O2" s="57"/>
    </row>
    <row r="3" spans="1:15" ht="15.75" customHeight="1" x14ac:dyDescent="0.25">
      <c r="A3" s="58"/>
      <c r="B3" s="68" t="s">
        <v>1</v>
      </c>
      <c r="C3" s="68"/>
      <c r="D3" s="68"/>
      <c r="E3" s="68"/>
      <c r="F3" s="68"/>
      <c r="G3" s="68"/>
      <c r="H3" s="68"/>
      <c r="I3" s="68"/>
      <c r="J3" s="68"/>
      <c r="K3" s="68"/>
      <c r="L3" s="68"/>
      <c r="M3" s="68"/>
      <c r="N3" s="57" t="s">
        <v>40</v>
      </c>
      <c r="O3" s="57"/>
    </row>
    <row r="4" spans="1:15" ht="16.5" customHeight="1" x14ac:dyDescent="0.25">
      <c r="A4" s="58"/>
      <c r="B4" s="68" t="s">
        <v>36</v>
      </c>
      <c r="C4" s="68"/>
      <c r="D4" s="68"/>
      <c r="E4" s="68"/>
      <c r="F4" s="68"/>
      <c r="G4" s="68"/>
      <c r="H4" s="68"/>
      <c r="I4" s="68"/>
      <c r="J4" s="68"/>
      <c r="K4" s="68"/>
      <c r="L4" s="68"/>
      <c r="M4" s="68"/>
      <c r="N4" s="57" t="s">
        <v>41</v>
      </c>
      <c r="O4" s="57"/>
    </row>
    <row r="5" spans="1:15" ht="15" customHeight="1" x14ac:dyDescent="0.25">
      <c r="A5" s="58"/>
      <c r="B5" s="68"/>
      <c r="C5" s="68"/>
      <c r="D5" s="68"/>
      <c r="E5" s="68"/>
      <c r="F5" s="68"/>
      <c r="G5" s="68"/>
      <c r="H5" s="68"/>
      <c r="I5" s="68"/>
      <c r="J5" s="68"/>
      <c r="K5" s="68"/>
      <c r="L5" s="68"/>
      <c r="M5" s="68"/>
      <c r="N5" s="57" t="s">
        <v>38</v>
      </c>
      <c r="O5" s="57"/>
    </row>
    <row r="7" spans="1:15" x14ac:dyDescent="0.25">
      <c r="A7" s="9" t="s">
        <v>39</v>
      </c>
    </row>
    <row r="8" spans="1:15" x14ac:dyDescent="0.25">
      <c r="A8" s="9"/>
    </row>
    <row r="9" spans="1:15" x14ac:dyDescent="0.25">
      <c r="A9" s="10" t="s">
        <v>29</v>
      </c>
    </row>
    <row r="10" spans="1:15" ht="25.5" customHeight="1" x14ac:dyDescent="0.25">
      <c r="A10" s="75" t="s">
        <v>28</v>
      </c>
      <c r="B10" s="75"/>
      <c r="C10" s="11"/>
      <c r="E10" s="12" t="s">
        <v>21</v>
      </c>
      <c r="F10" s="77"/>
      <c r="G10" s="78"/>
      <c r="K10" s="13" t="s">
        <v>16</v>
      </c>
      <c r="L10" s="79"/>
      <c r="M10" s="80"/>
      <c r="N10" s="81"/>
    </row>
    <row r="11" spans="1:15" ht="15.75" thickBot="1" x14ac:dyDescent="0.3">
      <c r="A11" s="11"/>
      <c r="B11" s="26"/>
      <c r="C11" s="11"/>
      <c r="E11" s="14"/>
      <c r="F11" s="14"/>
      <c r="G11" s="14"/>
      <c r="K11" s="15"/>
      <c r="L11" s="16"/>
      <c r="M11" s="16"/>
      <c r="N11" s="16"/>
    </row>
    <row r="12" spans="1:15" ht="30.75" customHeight="1" thickBot="1" x14ac:dyDescent="0.3">
      <c r="A12" s="62" t="s">
        <v>26</v>
      </c>
      <c r="B12" s="63"/>
      <c r="C12" s="17"/>
      <c r="D12" s="59" t="s">
        <v>17</v>
      </c>
      <c r="E12" s="60"/>
      <c r="F12" s="60"/>
      <c r="G12" s="61"/>
      <c r="H12" s="5"/>
      <c r="I12" s="27"/>
      <c r="J12" s="27"/>
      <c r="K12" s="15"/>
    </row>
    <row r="13" spans="1:15" ht="15.75" thickBot="1" x14ac:dyDescent="0.3">
      <c r="A13" s="64"/>
      <c r="B13" s="65"/>
      <c r="C13" s="17"/>
      <c r="D13" s="16"/>
      <c r="E13" s="14"/>
      <c r="F13" s="14"/>
      <c r="G13" s="14"/>
      <c r="K13" s="15"/>
    </row>
    <row r="14" spans="1:15" ht="30" customHeight="1" thickBot="1" x14ac:dyDescent="0.3">
      <c r="A14" s="64"/>
      <c r="B14" s="65"/>
      <c r="C14" s="17"/>
      <c r="D14" s="59" t="s">
        <v>18</v>
      </c>
      <c r="E14" s="60"/>
      <c r="F14" s="60"/>
      <c r="G14" s="61"/>
      <c r="H14" s="5"/>
      <c r="I14" s="27"/>
      <c r="J14" s="27"/>
      <c r="K14" s="15"/>
    </row>
    <row r="15" spans="1:15" ht="18.75" customHeight="1" thickBot="1" x14ac:dyDescent="0.3">
      <c r="A15" s="64"/>
      <c r="B15" s="65"/>
      <c r="C15" s="17"/>
      <c r="E15" s="14"/>
      <c r="F15" s="14"/>
      <c r="G15" s="14"/>
      <c r="K15" s="15"/>
    </row>
    <row r="16" spans="1:15" ht="24" customHeight="1" thickBot="1" x14ac:dyDescent="0.3">
      <c r="A16" s="66"/>
      <c r="B16" s="67"/>
      <c r="C16" s="17"/>
      <c r="D16" s="59" t="s">
        <v>22</v>
      </c>
      <c r="E16" s="60"/>
      <c r="F16" s="60"/>
      <c r="G16" s="61"/>
      <c r="H16" s="5"/>
      <c r="I16" s="27"/>
      <c r="J16" s="27"/>
      <c r="K16" s="15"/>
      <c r="L16" s="16"/>
      <c r="M16" s="16"/>
      <c r="N16" s="16"/>
    </row>
    <row r="17" spans="1:15" x14ac:dyDescent="0.25">
      <c r="A17" s="11"/>
      <c r="B17" s="26"/>
      <c r="C17" s="11"/>
      <c r="E17" s="14"/>
      <c r="F17" s="14"/>
      <c r="G17" s="14"/>
      <c r="K17" s="15"/>
      <c r="L17" s="16"/>
      <c r="M17" s="16"/>
      <c r="N17" s="16"/>
    </row>
    <row r="19" spans="1:15" s="21" customFormat="1" ht="111.75" customHeight="1" x14ac:dyDescent="0.25">
      <c r="A19" s="18" t="s">
        <v>27</v>
      </c>
      <c r="B19" s="18" t="s">
        <v>2</v>
      </c>
      <c r="C19" s="18" t="s">
        <v>19</v>
      </c>
      <c r="D19" s="18" t="s">
        <v>3</v>
      </c>
      <c r="E19" s="18" t="s">
        <v>23</v>
      </c>
      <c r="F19" s="19" t="s">
        <v>4</v>
      </c>
      <c r="G19" s="20" t="s">
        <v>25</v>
      </c>
      <c r="H19" s="19" t="s">
        <v>5</v>
      </c>
      <c r="I19" s="19" t="s">
        <v>31</v>
      </c>
      <c r="J19" s="19" t="s">
        <v>34</v>
      </c>
      <c r="K19" s="19" t="s">
        <v>6</v>
      </c>
      <c r="L19" s="19" t="s">
        <v>7</v>
      </c>
      <c r="M19" s="19" t="s">
        <v>8</v>
      </c>
      <c r="N19" s="19" t="s">
        <v>30</v>
      </c>
      <c r="O19" s="19" t="s">
        <v>9</v>
      </c>
    </row>
    <row r="20" spans="1:15" s="31" customFormat="1" ht="114" x14ac:dyDescent="0.25">
      <c r="A20" s="33">
        <v>1</v>
      </c>
      <c r="B20" s="90" t="s">
        <v>122</v>
      </c>
      <c r="C20" s="34"/>
      <c r="D20" s="41">
        <v>2</v>
      </c>
      <c r="E20" s="35" t="s">
        <v>43</v>
      </c>
      <c r="F20" s="36"/>
      <c r="G20" s="37"/>
      <c r="H20" s="38">
        <f t="shared" ref="H20:H83" si="0">+ROUND(F20*G20,0)</f>
        <v>0</v>
      </c>
      <c r="I20" s="37"/>
      <c r="J20" s="38">
        <f t="shared" ref="J20:J83" si="1">ROUND(F20*I20,0)</f>
        <v>0</v>
      </c>
      <c r="K20" s="38">
        <f t="shared" ref="K20:K83" si="2">ROUND(F20+H20+J20,0)</f>
        <v>0</v>
      </c>
      <c r="L20" s="38">
        <f>ROUND(F20*D20,0)</f>
        <v>0</v>
      </c>
      <c r="M20" s="29">
        <f>ROUND(L20*G20,0)</f>
        <v>0</v>
      </c>
      <c r="N20" s="29">
        <f t="shared" ref="N20:N83" si="3">ROUND(L20*I20,0)</f>
        <v>0</v>
      </c>
      <c r="O20" s="30">
        <f t="shared" ref="O20:O83" si="4">ROUND(L20+N20+M20,0)</f>
        <v>0</v>
      </c>
    </row>
    <row r="21" spans="1:15" s="31" customFormat="1" ht="242.25" x14ac:dyDescent="0.25">
      <c r="A21" s="32">
        <v>2</v>
      </c>
      <c r="B21" s="40" t="s">
        <v>55</v>
      </c>
      <c r="C21" s="28"/>
      <c r="D21" s="41">
        <v>1</v>
      </c>
      <c r="E21" s="35" t="s">
        <v>43</v>
      </c>
      <c r="F21" s="36"/>
      <c r="G21" s="37"/>
      <c r="H21" s="38">
        <f t="shared" si="0"/>
        <v>0</v>
      </c>
      <c r="I21" s="37"/>
      <c r="J21" s="38">
        <f t="shared" si="1"/>
        <v>0</v>
      </c>
      <c r="K21" s="38">
        <f t="shared" si="2"/>
        <v>0</v>
      </c>
      <c r="L21" s="38">
        <f t="shared" ref="L21:L84" si="5">ROUND(F21*D21,0)</f>
        <v>0</v>
      </c>
      <c r="M21" s="29">
        <f t="shared" ref="M21:M84" si="6">ROUND(L21*G21,0)</f>
        <v>0</v>
      </c>
      <c r="N21" s="29">
        <f t="shared" si="3"/>
        <v>0</v>
      </c>
      <c r="O21" s="30">
        <f t="shared" si="4"/>
        <v>0</v>
      </c>
    </row>
    <row r="22" spans="1:15" s="31" customFormat="1" ht="228" x14ac:dyDescent="0.25">
      <c r="A22" s="32">
        <v>3</v>
      </c>
      <c r="B22" s="40" t="s">
        <v>56</v>
      </c>
      <c r="C22" s="28"/>
      <c r="D22" s="41">
        <v>1</v>
      </c>
      <c r="E22" s="35" t="s">
        <v>43</v>
      </c>
      <c r="F22" s="36"/>
      <c r="G22" s="37"/>
      <c r="H22" s="38">
        <f t="shared" si="0"/>
        <v>0</v>
      </c>
      <c r="I22" s="37"/>
      <c r="J22" s="38">
        <f t="shared" si="1"/>
        <v>0</v>
      </c>
      <c r="K22" s="38">
        <f t="shared" si="2"/>
        <v>0</v>
      </c>
      <c r="L22" s="38">
        <f t="shared" si="5"/>
        <v>0</v>
      </c>
      <c r="M22" s="29">
        <f t="shared" si="6"/>
        <v>0</v>
      </c>
      <c r="N22" s="29">
        <f t="shared" si="3"/>
        <v>0</v>
      </c>
      <c r="O22" s="30">
        <f t="shared" si="4"/>
        <v>0</v>
      </c>
    </row>
    <row r="23" spans="1:15" s="31" customFormat="1" ht="228" x14ac:dyDescent="0.25">
      <c r="A23" s="32">
        <v>4</v>
      </c>
      <c r="B23" s="40" t="s">
        <v>57</v>
      </c>
      <c r="C23" s="28"/>
      <c r="D23" s="41">
        <v>1</v>
      </c>
      <c r="E23" s="35" t="s">
        <v>43</v>
      </c>
      <c r="F23" s="36"/>
      <c r="G23" s="37"/>
      <c r="H23" s="38">
        <f t="shared" si="0"/>
        <v>0</v>
      </c>
      <c r="I23" s="37"/>
      <c r="J23" s="38">
        <f t="shared" si="1"/>
        <v>0</v>
      </c>
      <c r="K23" s="38">
        <f t="shared" si="2"/>
        <v>0</v>
      </c>
      <c r="L23" s="38">
        <f t="shared" si="5"/>
        <v>0</v>
      </c>
      <c r="M23" s="29">
        <f t="shared" si="6"/>
        <v>0</v>
      </c>
      <c r="N23" s="29">
        <f t="shared" si="3"/>
        <v>0</v>
      </c>
      <c r="O23" s="30">
        <f t="shared" si="4"/>
        <v>0</v>
      </c>
    </row>
    <row r="24" spans="1:15" s="31" customFormat="1" ht="213.75" x14ac:dyDescent="0.25">
      <c r="A24" s="32">
        <v>5</v>
      </c>
      <c r="B24" s="40" t="s">
        <v>58</v>
      </c>
      <c r="C24" s="28"/>
      <c r="D24" s="41">
        <v>2</v>
      </c>
      <c r="E24" s="35" t="s">
        <v>43</v>
      </c>
      <c r="F24" s="36"/>
      <c r="G24" s="37"/>
      <c r="H24" s="38">
        <f t="shared" si="0"/>
        <v>0</v>
      </c>
      <c r="I24" s="37"/>
      <c r="J24" s="38">
        <f t="shared" si="1"/>
        <v>0</v>
      </c>
      <c r="K24" s="38">
        <f t="shared" si="2"/>
        <v>0</v>
      </c>
      <c r="L24" s="38">
        <f t="shared" si="5"/>
        <v>0</v>
      </c>
      <c r="M24" s="29">
        <f t="shared" si="6"/>
        <v>0</v>
      </c>
      <c r="N24" s="29">
        <f t="shared" si="3"/>
        <v>0</v>
      </c>
      <c r="O24" s="30">
        <f t="shared" si="4"/>
        <v>0</v>
      </c>
    </row>
    <row r="25" spans="1:15" s="31" customFormat="1" ht="228" x14ac:dyDescent="0.25">
      <c r="A25" s="32">
        <v>6</v>
      </c>
      <c r="B25" s="40" t="s">
        <v>59</v>
      </c>
      <c r="C25" s="28"/>
      <c r="D25" s="41">
        <v>1</v>
      </c>
      <c r="E25" s="35" t="s">
        <v>43</v>
      </c>
      <c r="F25" s="36"/>
      <c r="G25" s="37"/>
      <c r="H25" s="38">
        <f t="shared" si="0"/>
        <v>0</v>
      </c>
      <c r="I25" s="37"/>
      <c r="J25" s="38">
        <f t="shared" si="1"/>
        <v>0</v>
      </c>
      <c r="K25" s="38">
        <f t="shared" si="2"/>
        <v>0</v>
      </c>
      <c r="L25" s="38">
        <f t="shared" si="5"/>
        <v>0</v>
      </c>
      <c r="M25" s="29">
        <f t="shared" si="6"/>
        <v>0</v>
      </c>
      <c r="N25" s="29">
        <f t="shared" si="3"/>
        <v>0</v>
      </c>
      <c r="O25" s="30">
        <f t="shared" si="4"/>
        <v>0</v>
      </c>
    </row>
    <row r="26" spans="1:15" s="31" customFormat="1" ht="185.25" x14ac:dyDescent="0.25">
      <c r="A26" s="32">
        <v>7</v>
      </c>
      <c r="B26" s="40" t="s">
        <v>60</v>
      </c>
      <c r="C26" s="28"/>
      <c r="D26" s="41">
        <v>1</v>
      </c>
      <c r="E26" s="35" t="s">
        <v>43</v>
      </c>
      <c r="F26" s="36"/>
      <c r="G26" s="37"/>
      <c r="H26" s="38">
        <f t="shared" si="0"/>
        <v>0</v>
      </c>
      <c r="I26" s="37"/>
      <c r="J26" s="38">
        <f t="shared" si="1"/>
        <v>0</v>
      </c>
      <c r="K26" s="38">
        <f t="shared" si="2"/>
        <v>0</v>
      </c>
      <c r="L26" s="38">
        <f t="shared" si="5"/>
        <v>0</v>
      </c>
      <c r="M26" s="29">
        <f t="shared" si="6"/>
        <v>0</v>
      </c>
      <c r="N26" s="29">
        <f t="shared" si="3"/>
        <v>0</v>
      </c>
      <c r="O26" s="30">
        <f t="shared" si="4"/>
        <v>0</v>
      </c>
    </row>
    <row r="27" spans="1:15" s="31" customFormat="1" ht="213.75" x14ac:dyDescent="0.25">
      <c r="A27" s="32">
        <v>8</v>
      </c>
      <c r="B27" s="40" t="s">
        <v>61</v>
      </c>
      <c r="C27" s="28"/>
      <c r="D27" s="41">
        <v>1</v>
      </c>
      <c r="E27" s="35" t="s">
        <v>43</v>
      </c>
      <c r="F27" s="36"/>
      <c r="G27" s="37"/>
      <c r="H27" s="38">
        <f t="shared" si="0"/>
        <v>0</v>
      </c>
      <c r="I27" s="37"/>
      <c r="J27" s="38">
        <f t="shared" si="1"/>
        <v>0</v>
      </c>
      <c r="K27" s="38">
        <f t="shared" si="2"/>
        <v>0</v>
      </c>
      <c r="L27" s="38">
        <f t="shared" si="5"/>
        <v>0</v>
      </c>
      <c r="M27" s="29">
        <f t="shared" si="6"/>
        <v>0</v>
      </c>
      <c r="N27" s="29">
        <f t="shared" si="3"/>
        <v>0</v>
      </c>
      <c r="O27" s="30">
        <f t="shared" si="4"/>
        <v>0</v>
      </c>
    </row>
    <row r="28" spans="1:15" s="31" customFormat="1" ht="156.75" x14ac:dyDescent="0.25">
      <c r="A28" s="32">
        <v>9</v>
      </c>
      <c r="B28" s="40" t="s">
        <v>62</v>
      </c>
      <c r="C28" s="28"/>
      <c r="D28" s="41">
        <v>1</v>
      </c>
      <c r="E28" s="35" t="s">
        <v>43</v>
      </c>
      <c r="F28" s="36"/>
      <c r="G28" s="37"/>
      <c r="H28" s="38">
        <f t="shared" si="0"/>
        <v>0</v>
      </c>
      <c r="I28" s="37"/>
      <c r="J28" s="38">
        <f t="shared" si="1"/>
        <v>0</v>
      </c>
      <c r="K28" s="38">
        <f t="shared" si="2"/>
        <v>0</v>
      </c>
      <c r="L28" s="38">
        <f t="shared" si="5"/>
        <v>0</v>
      </c>
      <c r="M28" s="29">
        <f t="shared" si="6"/>
        <v>0</v>
      </c>
      <c r="N28" s="29">
        <f t="shared" si="3"/>
        <v>0</v>
      </c>
      <c r="O28" s="30">
        <f t="shared" si="4"/>
        <v>0</v>
      </c>
    </row>
    <row r="29" spans="1:15" s="31" customFormat="1" ht="213.75" x14ac:dyDescent="0.25">
      <c r="A29" s="32">
        <v>10</v>
      </c>
      <c r="B29" s="40" t="s">
        <v>63</v>
      </c>
      <c r="C29" s="28"/>
      <c r="D29" s="41">
        <v>1</v>
      </c>
      <c r="E29" s="35" t="s">
        <v>43</v>
      </c>
      <c r="F29" s="36"/>
      <c r="G29" s="37"/>
      <c r="H29" s="38">
        <f t="shared" si="0"/>
        <v>0</v>
      </c>
      <c r="I29" s="37"/>
      <c r="J29" s="38">
        <f t="shared" si="1"/>
        <v>0</v>
      </c>
      <c r="K29" s="38">
        <f t="shared" si="2"/>
        <v>0</v>
      </c>
      <c r="L29" s="38">
        <f t="shared" si="5"/>
        <v>0</v>
      </c>
      <c r="M29" s="29">
        <f t="shared" si="6"/>
        <v>0</v>
      </c>
      <c r="N29" s="29">
        <f t="shared" si="3"/>
        <v>0</v>
      </c>
      <c r="O29" s="30">
        <f t="shared" si="4"/>
        <v>0</v>
      </c>
    </row>
    <row r="30" spans="1:15" s="31" customFormat="1" ht="213.75" x14ac:dyDescent="0.25">
      <c r="A30" s="32">
        <v>11</v>
      </c>
      <c r="B30" s="40" t="s">
        <v>64</v>
      </c>
      <c r="C30" s="28"/>
      <c r="D30" s="41">
        <v>1</v>
      </c>
      <c r="E30" s="35" t="s">
        <v>43</v>
      </c>
      <c r="F30" s="36"/>
      <c r="G30" s="37"/>
      <c r="H30" s="38">
        <f t="shared" si="0"/>
        <v>0</v>
      </c>
      <c r="I30" s="37"/>
      <c r="J30" s="38">
        <f t="shared" si="1"/>
        <v>0</v>
      </c>
      <c r="K30" s="38">
        <f t="shared" si="2"/>
        <v>0</v>
      </c>
      <c r="L30" s="38">
        <f t="shared" si="5"/>
        <v>0</v>
      </c>
      <c r="M30" s="29">
        <f t="shared" si="6"/>
        <v>0</v>
      </c>
      <c r="N30" s="29">
        <f t="shared" si="3"/>
        <v>0</v>
      </c>
      <c r="O30" s="30">
        <f t="shared" si="4"/>
        <v>0</v>
      </c>
    </row>
    <row r="31" spans="1:15" s="31" customFormat="1" ht="199.5" x14ac:dyDescent="0.25">
      <c r="A31" s="32">
        <v>12</v>
      </c>
      <c r="B31" s="40" t="s">
        <v>65</v>
      </c>
      <c r="C31" s="28"/>
      <c r="D31" s="41">
        <v>1</v>
      </c>
      <c r="E31" s="35" t="s">
        <v>43</v>
      </c>
      <c r="F31" s="36"/>
      <c r="G31" s="37"/>
      <c r="H31" s="38">
        <f t="shared" si="0"/>
        <v>0</v>
      </c>
      <c r="I31" s="37"/>
      <c r="J31" s="38">
        <f t="shared" si="1"/>
        <v>0</v>
      </c>
      <c r="K31" s="38">
        <f t="shared" si="2"/>
        <v>0</v>
      </c>
      <c r="L31" s="38">
        <f t="shared" si="5"/>
        <v>0</v>
      </c>
      <c r="M31" s="29">
        <f t="shared" si="6"/>
        <v>0</v>
      </c>
      <c r="N31" s="29">
        <f t="shared" si="3"/>
        <v>0</v>
      </c>
      <c r="O31" s="30">
        <f t="shared" si="4"/>
        <v>0</v>
      </c>
    </row>
    <row r="32" spans="1:15" s="31" customFormat="1" ht="213.75" x14ac:dyDescent="0.25">
      <c r="A32" s="32">
        <v>13</v>
      </c>
      <c r="B32" s="40" t="s">
        <v>66</v>
      </c>
      <c r="C32" s="28"/>
      <c r="D32" s="41">
        <v>1</v>
      </c>
      <c r="E32" s="35" t="s">
        <v>43</v>
      </c>
      <c r="F32" s="36"/>
      <c r="G32" s="37"/>
      <c r="H32" s="38">
        <f t="shared" si="0"/>
        <v>0</v>
      </c>
      <c r="I32" s="37"/>
      <c r="J32" s="38">
        <f t="shared" si="1"/>
        <v>0</v>
      </c>
      <c r="K32" s="38">
        <f t="shared" si="2"/>
        <v>0</v>
      </c>
      <c r="L32" s="38">
        <f t="shared" si="5"/>
        <v>0</v>
      </c>
      <c r="M32" s="29">
        <f t="shared" si="6"/>
        <v>0</v>
      </c>
      <c r="N32" s="29">
        <f t="shared" si="3"/>
        <v>0</v>
      </c>
      <c r="O32" s="30">
        <f t="shared" si="4"/>
        <v>0</v>
      </c>
    </row>
    <row r="33" spans="1:15" s="31" customFormat="1" ht="270.75" x14ac:dyDescent="0.25">
      <c r="A33" s="32">
        <v>14</v>
      </c>
      <c r="B33" s="40" t="s">
        <v>67</v>
      </c>
      <c r="C33" s="28"/>
      <c r="D33" s="41">
        <v>1</v>
      </c>
      <c r="E33" s="35" t="s">
        <v>43</v>
      </c>
      <c r="F33" s="36"/>
      <c r="G33" s="37"/>
      <c r="H33" s="38">
        <f t="shared" si="0"/>
        <v>0</v>
      </c>
      <c r="I33" s="37"/>
      <c r="J33" s="38">
        <f t="shared" si="1"/>
        <v>0</v>
      </c>
      <c r="K33" s="38">
        <f t="shared" si="2"/>
        <v>0</v>
      </c>
      <c r="L33" s="38">
        <f t="shared" si="5"/>
        <v>0</v>
      </c>
      <c r="M33" s="29">
        <f t="shared" si="6"/>
        <v>0</v>
      </c>
      <c r="N33" s="29">
        <f t="shared" si="3"/>
        <v>0</v>
      </c>
      <c r="O33" s="30">
        <f t="shared" si="4"/>
        <v>0</v>
      </c>
    </row>
    <row r="34" spans="1:15" s="31" customFormat="1" ht="228" x14ac:dyDescent="0.25">
      <c r="A34" s="32">
        <v>15</v>
      </c>
      <c r="B34" s="40" t="s">
        <v>68</v>
      </c>
      <c r="C34" s="28"/>
      <c r="D34" s="41">
        <v>1</v>
      </c>
      <c r="E34" s="35" t="s">
        <v>43</v>
      </c>
      <c r="F34" s="36"/>
      <c r="G34" s="37"/>
      <c r="H34" s="38">
        <f t="shared" si="0"/>
        <v>0</v>
      </c>
      <c r="I34" s="37"/>
      <c r="J34" s="38">
        <f t="shared" si="1"/>
        <v>0</v>
      </c>
      <c r="K34" s="38">
        <f t="shared" si="2"/>
        <v>0</v>
      </c>
      <c r="L34" s="38">
        <f t="shared" si="5"/>
        <v>0</v>
      </c>
      <c r="M34" s="29">
        <f t="shared" si="6"/>
        <v>0</v>
      </c>
      <c r="N34" s="29">
        <f t="shared" si="3"/>
        <v>0</v>
      </c>
      <c r="O34" s="30">
        <f t="shared" si="4"/>
        <v>0</v>
      </c>
    </row>
    <row r="35" spans="1:15" s="31" customFormat="1" ht="240" x14ac:dyDescent="0.25">
      <c r="A35" s="32">
        <v>16</v>
      </c>
      <c r="B35" s="89" t="s">
        <v>69</v>
      </c>
      <c r="C35" s="28"/>
      <c r="D35" s="41">
        <v>2</v>
      </c>
      <c r="E35" s="35" t="s">
        <v>43</v>
      </c>
      <c r="F35" s="36"/>
      <c r="G35" s="37"/>
      <c r="H35" s="38">
        <f t="shared" si="0"/>
        <v>0</v>
      </c>
      <c r="I35" s="37"/>
      <c r="J35" s="38">
        <f t="shared" si="1"/>
        <v>0</v>
      </c>
      <c r="K35" s="38">
        <f t="shared" si="2"/>
        <v>0</v>
      </c>
      <c r="L35" s="38">
        <f t="shared" si="5"/>
        <v>0</v>
      </c>
      <c r="M35" s="29">
        <f t="shared" si="6"/>
        <v>0</v>
      </c>
      <c r="N35" s="29">
        <f t="shared" si="3"/>
        <v>0</v>
      </c>
      <c r="O35" s="30">
        <f t="shared" si="4"/>
        <v>0</v>
      </c>
    </row>
    <row r="36" spans="1:15" s="31" customFormat="1" ht="270.75" x14ac:dyDescent="0.25">
      <c r="A36" s="32">
        <v>17</v>
      </c>
      <c r="B36" s="40" t="s">
        <v>70</v>
      </c>
      <c r="C36" s="28"/>
      <c r="D36" s="41">
        <v>2</v>
      </c>
      <c r="E36" s="35" t="s">
        <v>43</v>
      </c>
      <c r="F36" s="36"/>
      <c r="G36" s="37"/>
      <c r="H36" s="38">
        <f t="shared" si="0"/>
        <v>0</v>
      </c>
      <c r="I36" s="37"/>
      <c r="J36" s="38">
        <f t="shared" si="1"/>
        <v>0</v>
      </c>
      <c r="K36" s="38">
        <f t="shared" si="2"/>
        <v>0</v>
      </c>
      <c r="L36" s="38">
        <f t="shared" si="5"/>
        <v>0</v>
      </c>
      <c r="M36" s="29">
        <f t="shared" si="6"/>
        <v>0</v>
      </c>
      <c r="N36" s="29">
        <f t="shared" si="3"/>
        <v>0</v>
      </c>
      <c r="O36" s="30">
        <f t="shared" si="4"/>
        <v>0</v>
      </c>
    </row>
    <row r="37" spans="1:15" s="31" customFormat="1" ht="242.25" x14ac:dyDescent="0.25">
      <c r="A37" s="32">
        <v>18</v>
      </c>
      <c r="B37" s="40" t="s">
        <v>71</v>
      </c>
      <c r="C37" s="28"/>
      <c r="D37" s="41">
        <v>1</v>
      </c>
      <c r="E37" s="35" t="s">
        <v>43</v>
      </c>
      <c r="F37" s="36"/>
      <c r="G37" s="37"/>
      <c r="H37" s="38">
        <f t="shared" si="0"/>
        <v>0</v>
      </c>
      <c r="I37" s="37"/>
      <c r="J37" s="38">
        <f t="shared" si="1"/>
        <v>0</v>
      </c>
      <c r="K37" s="38">
        <f t="shared" si="2"/>
        <v>0</v>
      </c>
      <c r="L37" s="38">
        <f t="shared" si="5"/>
        <v>0</v>
      </c>
      <c r="M37" s="29">
        <f t="shared" si="6"/>
        <v>0</v>
      </c>
      <c r="N37" s="29">
        <f t="shared" si="3"/>
        <v>0</v>
      </c>
      <c r="O37" s="30">
        <f t="shared" si="4"/>
        <v>0</v>
      </c>
    </row>
    <row r="38" spans="1:15" s="31" customFormat="1" ht="256.5" x14ac:dyDescent="0.25">
      <c r="A38" s="32">
        <v>19</v>
      </c>
      <c r="B38" s="40" t="s">
        <v>72</v>
      </c>
      <c r="C38" s="28"/>
      <c r="D38" s="41">
        <v>1</v>
      </c>
      <c r="E38" s="35" t="s">
        <v>43</v>
      </c>
      <c r="F38" s="36"/>
      <c r="G38" s="37"/>
      <c r="H38" s="38">
        <f t="shared" si="0"/>
        <v>0</v>
      </c>
      <c r="I38" s="37"/>
      <c r="J38" s="38">
        <f t="shared" si="1"/>
        <v>0</v>
      </c>
      <c r="K38" s="38">
        <f t="shared" si="2"/>
        <v>0</v>
      </c>
      <c r="L38" s="38">
        <f t="shared" si="5"/>
        <v>0</v>
      </c>
      <c r="M38" s="29">
        <f t="shared" si="6"/>
        <v>0</v>
      </c>
      <c r="N38" s="29">
        <f t="shared" si="3"/>
        <v>0</v>
      </c>
      <c r="O38" s="30">
        <f t="shared" si="4"/>
        <v>0</v>
      </c>
    </row>
    <row r="39" spans="1:15" s="31" customFormat="1" ht="219" customHeight="1" x14ac:dyDescent="0.25">
      <c r="A39" s="32">
        <v>20</v>
      </c>
      <c r="B39" s="40" t="s">
        <v>73</v>
      </c>
      <c r="C39" s="28"/>
      <c r="D39" s="41">
        <v>1</v>
      </c>
      <c r="E39" s="35" t="s">
        <v>43</v>
      </c>
      <c r="F39" s="36"/>
      <c r="G39" s="37"/>
      <c r="H39" s="38">
        <f t="shared" si="0"/>
        <v>0</v>
      </c>
      <c r="I39" s="37"/>
      <c r="J39" s="38">
        <f t="shared" si="1"/>
        <v>0</v>
      </c>
      <c r="K39" s="38">
        <f t="shared" si="2"/>
        <v>0</v>
      </c>
      <c r="L39" s="38">
        <f t="shared" si="5"/>
        <v>0</v>
      </c>
      <c r="M39" s="29">
        <f t="shared" si="6"/>
        <v>0</v>
      </c>
      <c r="N39" s="29">
        <f t="shared" si="3"/>
        <v>0</v>
      </c>
      <c r="O39" s="30">
        <f t="shared" si="4"/>
        <v>0</v>
      </c>
    </row>
    <row r="40" spans="1:15" s="31" customFormat="1" ht="139.5" customHeight="1" x14ac:dyDescent="0.25">
      <c r="A40" s="32">
        <v>21</v>
      </c>
      <c r="B40" s="40" t="s">
        <v>74</v>
      </c>
      <c r="C40" s="28"/>
      <c r="D40" s="41">
        <v>1</v>
      </c>
      <c r="E40" s="35" t="s">
        <v>43</v>
      </c>
      <c r="F40" s="36"/>
      <c r="G40" s="37"/>
      <c r="H40" s="38">
        <f t="shared" si="0"/>
        <v>0</v>
      </c>
      <c r="I40" s="37"/>
      <c r="J40" s="38">
        <f t="shared" si="1"/>
        <v>0</v>
      </c>
      <c r="K40" s="38">
        <f t="shared" si="2"/>
        <v>0</v>
      </c>
      <c r="L40" s="38">
        <f t="shared" si="5"/>
        <v>0</v>
      </c>
      <c r="M40" s="29">
        <f t="shared" si="6"/>
        <v>0</v>
      </c>
      <c r="N40" s="29">
        <f t="shared" si="3"/>
        <v>0</v>
      </c>
      <c r="O40" s="30">
        <f t="shared" si="4"/>
        <v>0</v>
      </c>
    </row>
    <row r="41" spans="1:15" s="31" customFormat="1" ht="138" customHeight="1" x14ac:dyDescent="0.25">
      <c r="A41" s="32">
        <v>22</v>
      </c>
      <c r="B41" s="40" t="s">
        <v>75</v>
      </c>
      <c r="C41" s="28"/>
      <c r="D41" s="41">
        <v>1</v>
      </c>
      <c r="E41" s="35" t="s">
        <v>43</v>
      </c>
      <c r="F41" s="36"/>
      <c r="G41" s="37"/>
      <c r="H41" s="38">
        <f t="shared" si="0"/>
        <v>0</v>
      </c>
      <c r="I41" s="37"/>
      <c r="J41" s="38">
        <f t="shared" si="1"/>
        <v>0</v>
      </c>
      <c r="K41" s="38">
        <f t="shared" si="2"/>
        <v>0</v>
      </c>
      <c r="L41" s="38">
        <f t="shared" si="5"/>
        <v>0</v>
      </c>
      <c r="M41" s="29">
        <f t="shared" si="6"/>
        <v>0</v>
      </c>
      <c r="N41" s="29">
        <f t="shared" si="3"/>
        <v>0</v>
      </c>
      <c r="O41" s="30">
        <f t="shared" si="4"/>
        <v>0</v>
      </c>
    </row>
    <row r="42" spans="1:15" s="31" customFormat="1" ht="167.25" customHeight="1" x14ac:dyDescent="0.25">
      <c r="A42" s="32">
        <v>23</v>
      </c>
      <c r="B42" s="40" t="s">
        <v>76</v>
      </c>
      <c r="C42" s="28"/>
      <c r="D42" s="41">
        <v>1</v>
      </c>
      <c r="E42" s="35" t="s">
        <v>43</v>
      </c>
      <c r="F42" s="36"/>
      <c r="G42" s="37"/>
      <c r="H42" s="38">
        <f t="shared" si="0"/>
        <v>0</v>
      </c>
      <c r="I42" s="37"/>
      <c r="J42" s="38">
        <f t="shared" si="1"/>
        <v>0</v>
      </c>
      <c r="K42" s="38">
        <f t="shared" si="2"/>
        <v>0</v>
      </c>
      <c r="L42" s="38">
        <f t="shared" si="5"/>
        <v>0</v>
      </c>
      <c r="M42" s="29">
        <f t="shared" si="6"/>
        <v>0</v>
      </c>
      <c r="N42" s="29">
        <f t="shared" si="3"/>
        <v>0</v>
      </c>
      <c r="O42" s="30">
        <f t="shared" si="4"/>
        <v>0</v>
      </c>
    </row>
    <row r="43" spans="1:15" s="31" customFormat="1" ht="99.75" customHeight="1" x14ac:dyDescent="0.25">
      <c r="A43" s="32">
        <v>24</v>
      </c>
      <c r="B43" s="40" t="s">
        <v>45</v>
      </c>
      <c r="C43" s="28"/>
      <c r="D43" s="41">
        <v>1</v>
      </c>
      <c r="E43" s="35" t="s">
        <v>43</v>
      </c>
      <c r="F43" s="36"/>
      <c r="G43" s="37"/>
      <c r="H43" s="38">
        <f t="shared" si="0"/>
        <v>0</v>
      </c>
      <c r="I43" s="37"/>
      <c r="J43" s="38">
        <f t="shared" si="1"/>
        <v>0</v>
      </c>
      <c r="K43" s="38">
        <f t="shared" si="2"/>
        <v>0</v>
      </c>
      <c r="L43" s="38">
        <f t="shared" si="5"/>
        <v>0</v>
      </c>
      <c r="M43" s="29">
        <f t="shared" si="6"/>
        <v>0</v>
      </c>
      <c r="N43" s="29">
        <f t="shared" si="3"/>
        <v>0</v>
      </c>
      <c r="O43" s="30">
        <f t="shared" si="4"/>
        <v>0</v>
      </c>
    </row>
    <row r="44" spans="1:15" s="31" customFormat="1" ht="93" customHeight="1" x14ac:dyDescent="0.25">
      <c r="A44" s="32">
        <v>25</v>
      </c>
      <c r="B44" s="40" t="s">
        <v>77</v>
      </c>
      <c r="C44" s="28"/>
      <c r="D44" s="41">
        <v>1</v>
      </c>
      <c r="E44" s="35" t="s">
        <v>43</v>
      </c>
      <c r="F44" s="36"/>
      <c r="G44" s="37"/>
      <c r="H44" s="38">
        <f t="shared" si="0"/>
        <v>0</v>
      </c>
      <c r="I44" s="37"/>
      <c r="J44" s="38">
        <f t="shared" si="1"/>
        <v>0</v>
      </c>
      <c r="K44" s="38">
        <f t="shared" si="2"/>
        <v>0</v>
      </c>
      <c r="L44" s="38">
        <f t="shared" si="5"/>
        <v>0</v>
      </c>
      <c r="M44" s="29">
        <f t="shared" si="6"/>
        <v>0</v>
      </c>
      <c r="N44" s="29">
        <f t="shared" si="3"/>
        <v>0</v>
      </c>
      <c r="O44" s="30">
        <f t="shared" si="4"/>
        <v>0</v>
      </c>
    </row>
    <row r="45" spans="1:15" s="31" customFormat="1" ht="79.5" customHeight="1" x14ac:dyDescent="0.25">
      <c r="A45" s="32">
        <v>26</v>
      </c>
      <c r="B45" s="40" t="s">
        <v>78</v>
      </c>
      <c r="C45" s="28"/>
      <c r="D45" s="41">
        <v>1</v>
      </c>
      <c r="E45" s="35" t="s">
        <v>43</v>
      </c>
      <c r="F45" s="36"/>
      <c r="G45" s="37"/>
      <c r="H45" s="38">
        <f t="shared" si="0"/>
        <v>0</v>
      </c>
      <c r="I45" s="37"/>
      <c r="J45" s="38">
        <f t="shared" si="1"/>
        <v>0</v>
      </c>
      <c r="K45" s="38">
        <f t="shared" si="2"/>
        <v>0</v>
      </c>
      <c r="L45" s="38">
        <f t="shared" si="5"/>
        <v>0</v>
      </c>
      <c r="M45" s="29">
        <f t="shared" si="6"/>
        <v>0</v>
      </c>
      <c r="N45" s="29">
        <f t="shared" si="3"/>
        <v>0</v>
      </c>
      <c r="O45" s="30">
        <f t="shared" si="4"/>
        <v>0</v>
      </c>
    </row>
    <row r="46" spans="1:15" s="31" customFormat="1" ht="74.25" customHeight="1" x14ac:dyDescent="0.25">
      <c r="A46" s="32">
        <v>27</v>
      </c>
      <c r="B46" s="40" t="s">
        <v>46</v>
      </c>
      <c r="C46" s="28"/>
      <c r="D46" s="41">
        <v>1</v>
      </c>
      <c r="E46" s="35" t="s">
        <v>43</v>
      </c>
      <c r="F46" s="36"/>
      <c r="G46" s="37"/>
      <c r="H46" s="38">
        <f t="shared" si="0"/>
        <v>0</v>
      </c>
      <c r="I46" s="37"/>
      <c r="J46" s="38">
        <f t="shared" si="1"/>
        <v>0</v>
      </c>
      <c r="K46" s="38">
        <f t="shared" si="2"/>
        <v>0</v>
      </c>
      <c r="L46" s="38">
        <f t="shared" si="5"/>
        <v>0</v>
      </c>
      <c r="M46" s="29">
        <f t="shared" si="6"/>
        <v>0</v>
      </c>
      <c r="N46" s="29">
        <f t="shared" si="3"/>
        <v>0</v>
      </c>
      <c r="O46" s="30">
        <f t="shared" si="4"/>
        <v>0</v>
      </c>
    </row>
    <row r="47" spans="1:15" s="31" customFormat="1" ht="112.5" customHeight="1" x14ac:dyDescent="0.25">
      <c r="A47" s="32">
        <v>28</v>
      </c>
      <c r="B47" s="40" t="s">
        <v>79</v>
      </c>
      <c r="C47" s="28"/>
      <c r="D47" s="41">
        <v>1</v>
      </c>
      <c r="E47" s="35" t="s">
        <v>43</v>
      </c>
      <c r="F47" s="36"/>
      <c r="G47" s="37"/>
      <c r="H47" s="38">
        <f t="shared" si="0"/>
        <v>0</v>
      </c>
      <c r="I47" s="37"/>
      <c r="J47" s="38">
        <f t="shared" si="1"/>
        <v>0</v>
      </c>
      <c r="K47" s="38">
        <f t="shared" si="2"/>
        <v>0</v>
      </c>
      <c r="L47" s="38">
        <f t="shared" si="5"/>
        <v>0</v>
      </c>
      <c r="M47" s="29">
        <f t="shared" si="6"/>
        <v>0</v>
      </c>
      <c r="N47" s="29">
        <f t="shared" si="3"/>
        <v>0</v>
      </c>
      <c r="O47" s="30">
        <f t="shared" si="4"/>
        <v>0</v>
      </c>
    </row>
    <row r="48" spans="1:15" s="31" customFormat="1" ht="84" customHeight="1" x14ac:dyDescent="0.25">
      <c r="A48" s="32">
        <v>29</v>
      </c>
      <c r="B48" s="40" t="s">
        <v>47</v>
      </c>
      <c r="C48" s="28"/>
      <c r="D48" s="41">
        <v>1</v>
      </c>
      <c r="E48" s="35" t="s">
        <v>43</v>
      </c>
      <c r="F48" s="36"/>
      <c r="G48" s="37"/>
      <c r="H48" s="38">
        <f t="shared" si="0"/>
        <v>0</v>
      </c>
      <c r="I48" s="37"/>
      <c r="J48" s="38">
        <f t="shared" si="1"/>
        <v>0</v>
      </c>
      <c r="K48" s="38">
        <f t="shared" si="2"/>
        <v>0</v>
      </c>
      <c r="L48" s="38">
        <f t="shared" si="5"/>
        <v>0</v>
      </c>
      <c r="M48" s="29">
        <f t="shared" si="6"/>
        <v>0</v>
      </c>
      <c r="N48" s="29">
        <f t="shared" si="3"/>
        <v>0</v>
      </c>
      <c r="O48" s="30">
        <f t="shared" si="4"/>
        <v>0</v>
      </c>
    </row>
    <row r="49" spans="1:15" s="31" customFormat="1" ht="106.5" customHeight="1" x14ac:dyDescent="0.25">
      <c r="A49" s="32">
        <v>30</v>
      </c>
      <c r="B49" s="40" t="s">
        <v>80</v>
      </c>
      <c r="C49" s="28"/>
      <c r="D49" s="41">
        <v>1</v>
      </c>
      <c r="E49" s="35" t="s">
        <v>43</v>
      </c>
      <c r="F49" s="36"/>
      <c r="G49" s="37"/>
      <c r="H49" s="38">
        <f t="shared" si="0"/>
        <v>0</v>
      </c>
      <c r="I49" s="37"/>
      <c r="J49" s="38">
        <f t="shared" si="1"/>
        <v>0</v>
      </c>
      <c r="K49" s="38">
        <f t="shared" si="2"/>
        <v>0</v>
      </c>
      <c r="L49" s="38">
        <f t="shared" si="5"/>
        <v>0</v>
      </c>
      <c r="M49" s="29">
        <f t="shared" si="6"/>
        <v>0</v>
      </c>
      <c r="N49" s="29">
        <f t="shared" si="3"/>
        <v>0</v>
      </c>
      <c r="O49" s="30">
        <f t="shared" si="4"/>
        <v>0</v>
      </c>
    </row>
    <row r="50" spans="1:15" s="31" customFormat="1" ht="79.5" customHeight="1" x14ac:dyDescent="0.25">
      <c r="A50" s="32">
        <v>31</v>
      </c>
      <c r="B50" s="40" t="s">
        <v>48</v>
      </c>
      <c r="C50" s="28"/>
      <c r="D50" s="41">
        <v>1</v>
      </c>
      <c r="E50" s="35" t="s">
        <v>43</v>
      </c>
      <c r="F50" s="36"/>
      <c r="G50" s="37"/>
      <c r="H50" s="38">
        <f t="shared" si="0"/>
        <v>0</v>
      </c>
      <c r="I50" s="37"/>
      <c r="J50" s="38">
        <f t="shared" si="1"/>
        <v>0</v>
      </c>
      <c r="K50" s="38">
        <f t="shared" si="2"/>
        <v>0</v>
      </c>
      <c r="L50" s="38">
        <f t="shared" si="5"/>
        <v>0</v>
      </c>
      <c r="M50" s="29">
        <f t="shared" si="6"/>
        <v>0</v>
      </c>
      <c r="N50" s="29">
        <f t="shared" si="3"/>
        <v>0</v>
      </c>
      <c r="O50" s="30">
        <f t="shared" si="4"/>
        <v>0</v>
      </c>
    </row>
    <row r="51" spans="1:15" s="31" customFormat="1" ht="142.5" customHeight="1" x14ac:dyDescent="0.25">
      <c r="A51" s="32">
        <v>32</v>
      </c>
      <c r="B51" s="40" t="s">
        <v>81</v>
      </c>
      <c r="C51" s="28"/>
      <c r="D51" s="41">
        <v>7</v>
      </c>
      <c r="E51" s="35" t="s">
        <v>43</v>
      </c>
      <c r="F51" s="36"/>
      <c r="G51" s="37"/>
      <c r="H51" s="38">
        <f t="shared" si="0"/>
        <v>0</v>
      </c>
      <c r="I51" s="37"/>
      <c r="J51" s="38">
        <f t="shared" si="1"/>
        <v>0</v>
      </c>
      <c r="K51" s="38">
        <f t="shared" si="2"/>
        <v>0</v>
      </c>
      <c r="L51" s="38">
        <f t="shared" si="5"/>
        <v>0</v>
      </c>
      <c r="M51" s="29">
        <f t="shared" si="6"/>
        <v>0</v>
      </c>
      <c r="N51" s="29">
        <f t="shared" si="3"/>
        <v>0</v>
      </c>
      <c r="O51" s="30">
        <f t="shared" si="4"/>
        <v>0</v>
      </c>
    </row>
    <row r="52" spans="1:15" s="31" customFormat="1" ht="78.75" customHeight="1" x14ac:dyDescent="0.25">
      <c r="A52" s="32">
        <v>33</v>
      </c>
      <c r="B52" s="40" t="s">
        <v>49</v>
      </c>
      <c r="C52" s="28"/>
      <c r="D52" s="41">
        <v>1</v>
      </c>
      <c r="E52" s="35" t="s">
        <v>43</v>
      </c>
      <c r="F52" s="36"/>
      <c r="G52" s="37"/>
      <c r="H52" s="38">
        <f t="shared" si="0"/>
        <v>0</v>
      </c>
      <c r="I52" s="37"/>
      <c r="J52" s="38">
        <f t="shared" si="1"/>
        <v>0</v>
      </c>
      <c r="K52" s="38">
        <f t="shared" si="2"/>
        <v>0</v>
      </c>
      <c r="L52" s="38">
        <f t="shared" si="5"/>
        <v>0</v>
      </c>
      <c r="M52" s="29">
        <f t="shared" si="6"/>
        <v>0</v>
      </c>
      <c r="N52" s="29">
        <f t="shared" si="3"/>
        <v>0</v>
      </c>
      <c r="O52" s="30">
        <f t="shared" si="4"/>
        <v>0</v>
      </c>
    </row>
    <row r="53" spans="1:15" s="31" customFormat="1" ht="77.25" customHeight="1" x14ac:dyDescent="0.25">
      <c r="A53" s="32">
        <v>34</v>
      </c>
      <c r="B53" s="40" t="s">
        <v>82</v>
      </c>
      <c r="C53" s="28"/>
      <c r="D53" s="41">
        <v>1</v>
      </c>
      <c r="E53" s="35" t="s">
        <v>43</v>
      </c>
      <c r="F53" s="36"/>
      <c r="G53" s="37"/>
      <c r="H53" s="38">
        <f t="shared" si="0"/>
        <v>0</v>
      </c>
      <c r="I53" s="37"/>
      <c r="J53" s="38">
        <f t="shared" si="1"/>
        <v>0</v>
      </c>
      <c r="K53" s="38">
        <f t="shared" si="2"/>
        <v>0</v>
      </c>
      <c r="L53" s="38">
        <f t="shared" si="5"/>
        <v>0</v>
      </c>
      <c r="M53" s="29">
        <f t="shared" si="6"/>
        <v>0</v>
      </c>
      <c r="N53" s="29">
        <f t="shared" si="3"/>
        <v>0</v>
      </c>
      <c r="O53" s="30">
        <f t="shared" si="4"/>
        <v>0</v>
      </c>
    </row>
    <row r="54" spans="1:15" s="31" customFormat="1" ht="71.25" customHeight="1" x14ac:dyDescent="0.25">
      <c r="A54" s="32">
        <v>35</v>
      </c>
      <c r="B54" s="40" t="s">
        <v>83</v>
      </c>
      <c r="C54" s="28"/>
      <c r="D54" s="41">
        <v>1</v>
      </c>
      <c r="E54" s="35" t="s">
        <v>43</v>
      </c>
      <c r="F54" s="36"/>
      <c r="G54" s="37"/>
      <c r="H54" s="38">
        <f t="shared" si="0"/>
        <v>0</v>
      </c>
      <c r="I54" s="37"/>
      <c r="J54" s="38">
        <f t="shared" si="1"/>
        <v>0</v>
      </c>
      <c r="K54" s="38">
        <f t="shared" si="2"/>
        <v>0</v>
      </c>
      <c r="L54" s="38">
        <f t="shared" si="5"/>
        <v>0</v>
      </c>
      <c r="M54" s="29">
        <f t="shared" si="6"/>
        <v>0</v>
      </c>
      <c r="N54" s="29">
        <f t="shared" si="3"/>
        <v>0</v>
      </c>
      <c r="O54" s="30">
        <f t="shared" si="4"/>
        <v>0</v>
      </c>
    </row>
    <row r="55" spans="1:15" s="31" customFormat="1" ht="87" customHeight="1" x14ac:dyDescent="0.25">
      <c r="A55" s="32">
        <v>36</v>
      </c>
      <c r="B55" s="40" t="s">
        <v>50</v>
      </c>
      <c r="C55" s="28"/>
      <c r="D55" s="41">
        <v>1</v>
      </c>
      <c r="E55" s="35" t="s">
        <v>43</v>
      </c>
      <c r="F55" s="36"/>
      <c r="G55" s="37"/>
      <c r="H55" s="38">
        <f t="shared" si="0"/>
        <v>0</v>
      </c>
      <c r="I55" s="37"/>
      <c r="J55" s="38">
        <f t="shared" si="1"/>
        <v>0</v>
      </c>
      <c r="K55" s="38">
        <f t="shared" si="2"/>
        <v>0</v>
      </c>
      <c r="L55" s="38">
        <f t="shared" si="5"/>
        <v>0</v>
      </c>
      <c r="M55" s="29">
        <f t="shared" si="6"/>
        <v>0</v>
      </c>
      <c r="N55" s="29">
        <f t="shared" si="3"/>
        <v>0</v>
      </c>
      <c r="O55" s="30">
        <f t="shared" si="4"/>
        <v>0</v>
      </c>
    </row>
    <row r="56" spans="1:15" s="31" customFormat="1" ht="103.5" customHeight="1" x14ac:dyDescent="0.25">
      <c r="A56" s="32">
        <v>37</v>
      </c>
      <c r="B56" s="40" t="s">
        <v>84</v>
      </c>
      <c r="C56" s="28"/>
      <c r="D56" s="41">
        <v>1</v>
      </c>
      <c r="E56" s="35" t="s">
        <v>43</v>
      </c>
      <c r="F56" s="36"/>
      <c r="G56" s="37"/>
      <c r="H56" s="38">
        <f t="shared" si="0"/>
        <v>0</v>
      </c>
      <c r="I56" s="37"/>
      <c r="J56" s="38">
        <f t="shared" si="1"/>
        <v>0</v>
      </c>
      <c r="K56" s="38">
        <f t="shared" si="2"/>
        <v>0</v>
      </c>
      <c r="L56" s="38">
        <f t="shared" si="5"/>
        <v>0</v>
      </c>
      <c r="M56" s="29">
        <f t="shared" si="6"/>
        <v>0</v>
      </c>
      <c r="N56" s="29">
        <f t="shared" si="3"/>
        <v>0</v>
      </c>
      <c r="O56" s="30">
        <f t="shared" si="4"/>
        <v>0</v>
      </c>
    </row>
    <row r="57" spans="1:15" s="31" customFormat="1" ht="83.25" customHeight="1" x14ac:dyDescent="0.25">
      <c r="A57" s="32">
        <v>38</v>
      </c>
      <c r="B57" s="40" t="s">
        <v>51</v>
      </c>
      <c r="C57" s="28"/>
      <c r="D57" s="41">
        <v>2</v>
      </c>
      <c r="E57" s="35" t="s">
        <v>43</v>
      </c>
      <c r="F57" s="36"/>
      <c r="G57" s="37"/>
      <c r="H57" s="38">
        <f t="shared" si="0"/>
        <v>0</v>
      </c>
      <c r="I57" s="37"/>
      <c r="J57" s="38">
        <f t="shared" si="1"/>
        <v>0</v>
      </c>
      <c r="K57" s="38">
        <f t="shared" si="2"/>
        <v>0</v>
      </c>
      <c r="L57" s="38">
        <f t="shared" si="5"/>
        <v>0</v>
      </c>
      <c r="M57" s="29">
        <f t="shared" si="6"/>
        <v>0</v>
      </c>
      <c r="N57" s="29">
        <f t="shared" si="3"/>
        <v>0</v>
      </c>
      <c r="O57" s="30">
        <f t="shared" si="4"/>
        <v>0</v>
      </c>
    </row>
    <row r="58" spans="1:15" s="31" customFormat="1" ht="56.25" customHeight="1" x14ac:dyDescent="0.25">
      <c r="A58" s="32">
        <v>39</v>
      </c>
      <c r="B58" s="40" t="s">
        <v>52</v>
      </c>
      <c r="C58" s="28"/>
      <c r="D58" s="41">
        <v>1</v>
      </c>
      <c r="E58" s="35" t="s">
        <v>43</v>
      </c>
      <c r="F58" s="36"/>
      <c r="G58" s="37"/>
      <c r="H58" s="38">
        <f t="shared" si="0"/>
        <v>0</v>
      </c>
      <c r="I58" s="37"/>
      <c r="J58" s="38">
        <f t="shared" si="1"/>
        <v>0</v>
      </c>
      <c r="K58" s="38">
        <f t="shared" si="2"/>
        <v>0</v>
      </c>
      <c r="L58" s="38">
        <f t="shared" si="5"/>
        <v>0</v>
      </c>
      <c r="M58" s="29">
        <f t="shared" si="6"/>
        <v>0</v>
      </c>
      <c r="N58" s="29">
        <f t="shared" si="3"/>
        <v>0</v>
      </c>
      <c r="O58" s="30">
        <f t="shared" si="4"/>
        <v>0</v>
      </c>
    </row>
    <row r="59" spans="1:15" s="31" customFormat="1" ht="89.25" customHeight="1" x14ac:dyDescent="0.25">
      <c r="A59" s="32">
        <v>40</v>
      </c>
      <c r="B59" s="40" t="s">
        <v>85</v>
      </c>
      <c r="C59" s="28"/>
      <c r="D59" s="41">
        <v>1</v>
      </c>
      <c r="E59" s="35" t="s">
        <v>43</v>
      </c>
      <c r="F59" s="36"/>
      <c r="G59" s="37"/>
      <c r="H59" s="38">
        <f t="shared" si="0"/>
        <v>0</v>
      </c>
      <c r="I59" s="37"/>
      <c r="J59" s="38">
        <f t="shared" si="1"/>
        <v>0</v>
      </c>
      <c r="K59" s="38">
        <f t="shared" si="2"/>
        <v>0</v>
      </c>
      <c r="L59" s="38">
        <f t="shared" si="5"/>
        <v>0</v>
      </c>
      <c r="M59" s="29">
        <f t="shared" si="6"/>
        <v>0</v>
      </c>
      <c r="N59" s="29">
        <f t="shared" si="3"/>
        <v>0</v>
      </c>
      <c r="O59" s="30">
        <f t="shared" si="4"/>
        <v>0</v>
      </c>
    </row>
    <row r="60" spans="1:15" s="31" customFormat="1" ht="102.75" customHeight="1" x14ac:dyDescent="0.25">
      <c r="A60" s="32">
        <v>41</v>
      </c>
      <c r="B60" s="40" t="s">
        <v>53</v>
      </c>
      <c r="C60" s="28"/>
      <c r="D60" s="41">
        <v>1</v>
      </c>
      <c r="E60" s="35" t="s">
        <v>43</v>
      </c>
      <c r="F60" s="36"/>
      <c r="G60" s="37"/>
      <c r="H60" s="38">
        <f t="shared" si="0"/>
        <v>0</v>
      </c>
      <c r="I60" s="37"/>
      <c r="J60" s="38">
        <f t="shared" si="1"/>
        <v>0</v>
      </c>
      <c r="K60" s="38">
        <f t="shared" si="2"/>
        <v>0</v>
      </c>
      <c r="L60" s="38">
        <f t="shared" si="5"/>
        <v>0</v>
      </c>
      <c r="M60" s="29">
        <f t="shared" si="6"/>
        <v>0</v>
      </c>
      <c r="N60" s="29">
        <f t="shared" si="3"/>
        <v>0</v>
      </c>
      <c r="O60" s="30">
        <f t="shared" si="4"/>
        <v>0</v>
      </c>
    </row>
    <row r="61" spans="1:15" s="31" customFormat="1" ht="105" customHeight="1" x14ac:dyDescent="0.25">
      <c r="A61" s="32">
        <v>42</v>
      </c>
      <c r="B61" s="40" t="s">
        <v>86</v>
      </c>
      <c r="C61" s="28"/>
      <c r="D61" s="41">
        <v>1</v>
      </c>
      <c r="E61" s="35" t="s">
        <v>43</v>
      </c>
      <c r="F61" s="36"/>
      <c r="G61" s="37"/>
      <c r="H61" s="38">
        <f t="shared" si="0"/>
        <v>0</v>
      </c>
      <c r="I61" s="37"/>
      <c r="J61" s="38">
        <f t="shared" si="1"/>
        <v>0</v>
      </c>
      <c r="K61" s="38">
        <f t="shared" si="2"/>
        <v>0</v>
      </c>
      <c r="L61" s="38">
        <f t="shared" si="5"/>
        <v>0</v>
      </c>
      <c r="M61" s="29">
        <f t="shared" si="6"/>
        <v>0</v>
      </c>
      <c r="N61" s="29">
        <f t="shared" si="3"/>
        <v>0</v>
      </c>
      <c r="O61" s="30">
        <f t="shared" si="4"/>
        <v>0</v>
      </c>
    </row>
    <row r="62" spans="1:15" s="31" customFormat="1" ht="108" customHeight="1" x14ac:dyDescent="0.25">
      <c r="A62" s="32">
        <v>43</v>
      </c>
      <c r="B62" s="40" t="s">
        <v>87</v>
      </c>
      <c r="C62" s="28"/>
      <c r="D62" s="41">
        <v>1</v>
      </c>
      <c r="E62" s="35" t="s">
        <v>43</v>
      </c>
      <c r="F62" s="36"/>
      <c r="G62" s="37"/>
      <c r="H62" s="38">
        <f t="shared" si="0"/>
        <v>0</v>
      </c>
      <c r="I62" s="37"/>
      <c r="J62" s="38">
        <f t="shared" si="1"/>
        <v>0</v>
      </c>
      <c r="K62" s="38">
        <f t="shared" si="2"/>
        <v>0</v>
      </c>
      <c r="L62" s="38">
        <f t="shared" si="5"/>
        <v>0</v>
      </c>
      <c r="M62" s="29">
        <f t="shared" si="6"/>
        <v>0</v>
      </c>
      <c r="N62" s="29">
        <f t="shared" si="3"/>
        <v>0</v>
      </c>
      <c r="O62" s="30">
        <f t="shared" si="4"/>
        <v>0</v>
      </c>
    </row>
    <row r="63" spans="1:15" s="31" customFormat="1" ht="101.25" customHeight="1" x14ac:dyDescent="0.25">
      <c r="A63" s="32">
        <v>44</v>
      </c>
      <c r="B63" s="40" t="s">
        <v>88</v>
      </c>
      <c r="C63" s="28"/>
      <c r="D63" s="41">
        <v>2</v>
      </c>
      <c r="E63" s="35" t="s">
        <v>43</v>
      </c>
      <c r="F63" s="36"/>
      <c r="G63" s="37"/>
      <c r="H63" s="38">
        <f t="shared" si="0"/>
        <v>0</v>
      </c>
      <c r="I63" s="37"/>
      <c r="J63" s="38">
        <f t="shared" si="1"/>
        <v>0</v>
      </c>
      <c r="K63" s="38">
        <f t="shared" si="2"/>
        <v>0</v>
      </c>
      <c r="L63" s="38">
        <f t="shared" si="5"/>
        <v>0</v>
      </c>
      <c r="M63" s="29">
        <f t="shared" si="6"/>
        <v>0</v>
      </c>
      <c r="N63" s="29">
        <f t="shared" si="3"/>
        <v>0</v>
      </c>
      <c r="O63" s="30">
        <f t="shared" si="4"/>
        <v>0</v>
      </c>
    </row>
    <row r="64" spans="1:15" s="31" customFormat="1" ht="94.5" customHeight="1" x14ac:dyDescent="0.25">
      <c r="A64" s="32">
        <v>45</v>
      </c>
      <c r="B64" s="40" t="s">
        <v>89</v>
      </c>
      <c r="C64" s="28"/>
      <c r="D64" s="41">
        <v>1</v>
      </c>
      <c r="E64" s="35" t="s">
        <v>43</v>
      </c>
      <c r="F64" s="36"/>
      <c r="G64" s="37"/>
      <c r="H64" s="38">
        <f t="shared" si="0"/>
        <v>0</v>
      </c>
      <c r="I64" s="37"/>
      <c r="J64" s="38">
        <f t="shared" si="1"/>
        <v>0</v>
      </c>
      <c r="K64" s="38">
        <f t="shared" si="2"/>
        <v>0</v>
      </c>
      <c r="L64" s="38">
        <f t="shared" si="5"/>
        <v>0</v>
      </c>
      <c r="M64" s="29">
        <f t="shared" si="6"/>
        <v>0</v>
      </c>
      <c r="N64" s="29">
        <f t="shared" si="3"/>
        <v>0</v>
      </c>
      <c r="O64" s="30">
        <f t="shared" si="4"/>
        <v>0</v>
      </c>
    </row>
    <row r="65" spans="1:15" s="31" customFormat="1" ht="109.5" customHeight="1" x14ac:dyDescent="0.25">
      <c r="A65" s="32">
        <v>46</v>
      </c>
      <c r="B65" s="40" t="s">
        <v>90</v>
      </c>
      <c r="C65" s="28"/>
      <c r="D65" s="41">
        <v>1</v>
      </c>
      <c r="E65" s="35" t="s">
        <v>43</v>
      </c>
      <c r="F65" s="36"/>
      <c r="G65" s="37"/>
      <c r="H65" s="38">
        <f t="shared" si="0"/>
        <v>0</v>
      </c>
      <c r="I65" s="37"/>
      <c r="J65" s="38">
        <f t="shared" si="1"/>
        <v>0</v>
      </c>
      <c r="K65" s="38">
        <f t="shared" si="2"/>
        <v>0</v>
      </c>
      <c r="L65" s="38">
        <f t="shared" si="5"/>
        <v>0</v>
      </c>
      <c r="M65" s="29">
        <f t="shared" si="6"/>
        <v>0</v>
      </c>
      <c r="N65" s="29">
        <f t="shared" si="3"/>
        <v>0</v>
      </c>
      <c r="O65" s="30">
        <f t="shared" si="4"/>
        <v>0</v>
      </c>
    </row>
    <row r="66" spans="1:15" s="31" customFormat="1" ht="101.25" customHeight="1" x14ac:dyDescent="0.25">
      <c r="A66" s="32">
        <v>47</v>
      </c>
      <c r="B66" s="40" t="s">
        <v>91</v>
      </c>
      <c r="C66" s="28"/>
      <c r="D66" s="41">
        <v>1</v>
      </c>
      <c r="E66" s="35" t="s">
        <v>43</v>
      </c>
      <c r="F66" s="36"/>
      <c r="G66" s="37"/>
      <c r="H66" s="38">
        <f t="shared" si="0"/>
        <v>0</v>
      </c>
      <c r="I66" s="37"/>
      <c r="J66" s="38">
        <f t="shared" si="1"/>
        <v>0</v>
      </c>
      <c r="K66" s="38">
        <f t="shared" si="2"/>
        <v>0</v>
      </c>
      <c r="L66" s="38">
        <f t="shared" si="5"/>
        <v>0</v>
      </c>
      <c r="M66" s="29">
        <f t="shared" si="6"/>
        <v>0</v>
      </c>
      <c r="N66" s="29">
        <f t="shared" si="3"/>
        <v>0</v>
      </c>
      <c r="O66" s="30">
        <f t="shared" si="4"/>
        <v>0</v>
      </c>
    </row>
    <row r="67" spans="1:15" s="31" customFormat="1" ht="98.25" customHeight="1" x14ac:dyDescent="0.25">
      <c r="A67" s="32">
        <v>48</v>
      </c>
      <c r="B67" s="40" t="s">
        <v>92</v>
      </c>
      <c r="C67" s="28"/>
      <c r="D67" s="41">
        <v>2</v>
      </c>
      <c r="E67" s="35" t="s">
        <v>43</v>
      </c>
      <c r="F67" s="36"/>
      <c r="G67" s="37"/>
      <c r="H67" s="38">
        <f t="shared" si="0"/>
        <v>0</v>
      </c>
      <c r="I67" s="37"/>
      <c r="J67" s="38">
        <f t="shared" si="1"/>
        <v>0</v>
      </c>
      <c r="K67" s="38">
        <f t="shared" si="2"/>
        <v>0</v>
      </c>
      <c r="L67" s="38">
        <f t="shared" si="5"/>
        <v>0</v>
      </c>
      <c r="M67" s="29">
        <f t="shared" si="6"/>
        <v>0</v>
      </c>
      <c r="N67" s="29">
        <f t="shared" si="3"/>
        <v>0</v>
      </c>
      <c r="O67" s="30">
        <f t="shared" si="4"/>
        <v>0</v>
      </c>
    </row>
    <row r="68" spans="1:15" s="31" customFormat="1" ht="78.75" customHeight="1" x14ac:dyDescent="0.25">
      <c r="A68" s="32">
        <v>49</v>
      </c>
      <c r="B68" s="40" t="s">
        <v>93</v>
      </c>
      <c r="C68" s="28"/>
      <c r="D68" s="41">
        <v>2</v>
      </c>
      <c r="E68" s="35" t="s">
        <v>43</v>
      </c>
      <c r="F68" s="36"/>
      <c r="G68" s="37"/>
      <c r="H68" s="38">
        <f t="shared" si="0"/>
        <v>0</v>
      </c>
      <c r="I68" s="37"/>
      <c r="J68" s="38">
        <f t="shared" si="1"/>
        <v>0</v>
      </c>
      <c r="K68" s="38">
        <f t="shared" si="2"/>
        <v>0</v>
      </c>
      <c r="L68" s="38">
        <f t="shared" si="5"/>
        <v>0</v>
      </c>
      <c r="M68" s="29">
        <f t="shared" si="6"/>
        <v>0</v>
      </c>
      <c r="N68" s="29">
        <f t="shared" si="3"/>
        <v>0</v>
      </c>
      <c r="O68" s="30">
        <f t="shared" si="4"/>
        <v>0</v>
      </c>
    </row>
    <row r="69" spans="1:15" s="31" customFormat="1" ht="102" customHeight="1" x14ac:dyDescent="0.25">
      <c r="A69" s="32">
        <v>50</v>
      </c>
      <c r="B69" s="40" t="s">
        <v>94</v>
      </c>
      <c r="C69" s="28"/>
      <c r="D69" s="41">
        <v>1</v>
      </c>
      <c r="E69" s="35" t="s">
        <v>43</v>
      </c>
      <c r="F69" s="36"/>
      <c r="G69" s="37"/>
      <c r="H69" s="38">
        <f t="shared" si="0"/>
        <v>0</v>
      </c>
      <c r="I69" s="37"/>
      <c r="J69" s="38">
        <f t="shared" si="1"/>
        <v>0</v>
      </c>
      <c r="K69" s="38">
        <f t="shared" si="2"/>
        <v>0</v>
      </c>
      <c r="L69" s="38">
        <f t="shared" si="5"/>
        <v>0</v>
      </c>
      <c r="M69" s="29">
        <f t="shared" si="6"/>
        <v>0</v>
      </c>
      <c r="N69" s="29">
        <f t="shared" si="3"/>
        <v>0</v>
      </c>
      <c r="O69" s="30">
        <f t="shared" si="4"/>
        <v>0</v>
      </c>
    </row>
    <row r="70" spans="1:15" s="31" customFormat="1" ht="84" customHeight="1" x14ac:dyDescent="0.25">
      <c r="A70" s="32">
        <v>51</v>
      </c>
      <c r="B70" s="40" t="s">
        <v>95</v>
      </c>
      <c r="C70" s="28"/>
      <c r="D70" s="41">
        <v>1</v>
      </c>
      <c r="E70" s="35" t="s">
        <v>43</v>
      </c>
      <c r="F70" s="36"/>
      <c r="G70" s="37"/>
      <c r="H70" s="38">
        <f t="shared" si="0"/>
        <v>0</v>
      </c>
      <c r="I70" s="37"/>
      <c r="J70" s="38">
        <f t="shared" si="1"/>
        <v>0</v>
      </c>
      <c r="K70" s="38">
        <f t="shared" si="2"/>
        <v>0</v>
      </c>
      <c r="L70" s="38">
        <f t="shared" si="5"/>
        <v>0</v>
      </c>
      <c r="M70" s="29">
        <f t="shared" si="6"/>
        <v>0</v>
      </c>
      <c r="N70" s="29">
        <f t="shared" si="3"/>
        <v>0</v>
      </c>
      <c r="O70" s="30">
        <f t="shared" si="4"/>
        <v>0</v>
      </c>
    </row>
    <row r="71" spans="1:15" s="31" customFormat="1" ht="84.75" customHeight="1" x14ac:dyDescent="0.25">
      <c r="A71" s="32">
        <v>52</v>
      </c>
      <c r="B71" s="40" t="s">
        <v>96</v>
      </c>
      <c r="C71" s="28"/>
      <c r="D71" s="41">
        <v>1</v>
      </c>
      <c r="E71" s="35" t="s">
        <v>43</v>
      </c>
      <c r="F71" s="36"/>
      <c r="G71" s="37"/>
      <c r="H71" s="38">
        <f t="shared" si="0"/>
        <v>0</v>
      </c>
      <c r="I71" s="37"/>
      <c r="J71" s="38">
        <f t="shared" si="1"/>
        <v>0</v>
      </c>
      <c r="K71" s="38">
        <f t="shared" si="2"/>
        <v>0</v>
      </c>
      <c r="L71" s="38">
        <f t="shared" si="5"/>
        <v>0</v>
      </c>
      <c r="M71" s="29">
        <f t="shared" si="6"/>
        <v>0</v>
      </c>
      <c r="N71" s="29">
        <f t="shared" si="3"/>
        <v>0</v>
      </c>
      <c r="O71" s="30">
        <f t="shared" si="4"/>
        <v>0</v>
      </c>
    </row>
    <row r="72" spans="1:15" s="31" customFormat="1" ht="87.75" customHeight="1" x14ac:dyDescent="0.25">
      <c r="A72" s="32">
        <v>53</v>
      </c>
      <c r="B72" s="40" t="s">
        <v>97</v>
      </c>
      <c r="C72" s="28"/>
      <c r="D72" s="41">
        <v>1</v>
      </c>
      <c r="E72" s="35" t="s">
        <v>43</v>
      </c>
      <c r="F72" s="36"/>
      <c r="G72" s="37"/>
      <c r="H72" s="38">
        <f t="shared" si="0"/>
        <v>0</v>
      </c>
      <c r="I72" s="37"/>
      <c r="J72" s="38">
        <f t="shared" si="1"/>
        <v>0</v>
      </c>
      <c r="K72" s="38">
        <f t="shared" si="2"/>
        <v>0</v>
      </c>
      <c r="L72" s="38">
        <f t="shared" si="5"/>
        <v>0</v>
      </c>
      <c r="M72" s="29">
        <f t="shared" si="6"/>
        <v>0</v>
      </c>
      <c r="N72" s="29">
        <f t="shared" si="3"/>
        <v>0</v>
      </c>
      <c r="O72" s="30">
        <f t="shared" si="4"/>
        <v>0</v>
      </c>
    </row>
    <row r="73" spans="1:15" s="31" customFormat="1" ht="62.25" customHeight="1" x14ac:dyDescent="0.25">
      <c r="A73" s="32">
        <v>54</v>
      </c>
      <c r="B73" s="40" t="s">
        <v>98</v>
      </c>
      <c r="C73" s="28"/>
      <c r="D73" s="41">
        <v>1</v>
      </c>
      <c r="E73" s="35" t="s">
        <v>43</v>
      </c>
      <c r="F73" s="36"/>
      <c r="G73" s="37"/>
      <c r="H73" s="38">
        <f t="shared" si="0"/>
        <v>0</v>
      </c>
      <c r="I73" s="37"/>
      <c r="J73" s="38">
        <f t="shared" si="1"/>
        <v>0</v>
      </c>
      <c r="K73" s="38">
        <f t="shared" si="2"/>
        <v>0</v>
      </c>
      <c r="L73" s="38">
        <f t="shared" si="5"/>
        <v>0</v>
      </c>
      <c r="M73" s="29">
        <f t="shared" si="6"/>
        <v>0</v>
      </c>
      <c r="N73" s="29">
        <f t="shared" si="3"/>
        <v>0</v>
      </c>
      <c r="O73" s="30">
        <f t="shared" si="4"/>
        <v>0</v>
      </c>
    </row>
    <row r="74" spans="1:15" s="31" customFormat="1" ht="63.75" customHeight="1" x14ac:dyDescent="0.25">
      <c r="A74" s="32">
        <v>55</v>
      </c>
      <c r="B74" s="40" t="s">
        <v>99</v>
      </c>
      <c r="C74" s="28"/>
      <c r="D74" s="41">
        <v>1</v>
      </c>
      <c r="E74" s="35" t="s">
        <v>43</v>
      </c>
      <c r="F74" s="36"/>
      <c r="G74" s="37"/>
      <c r="H74" s="38">
        <f t="shared" si="0"/>
        <v>0</v>
      </c>
      <c r="I74" s="37"/>
      <c r="J74" s="38">
        <f t="shared" si="1"/>
        <v>0</v>
      </c>
      <c r="K74" s="38">
        <f t="shared" si="2"/>
        <v>0</v>
      </c>
      <c r="L74" s="38">
        <f t="shared" si="5"/>
        <v>0</v>
      </c>
      <c r="M74" s="29">
        <f t="shared" si="6"/>
        <v>0</v>
      </c>
      <c r="N74" s="29">
        <f t="shared" si="3"/>
        <v>0</v>
      </c>
      <c r="O74" s="30">
        <f t="shared" si="4"/>
        <v>0</v>
      </c>
    </row>
    <row r="75" spans="1:15" s="31" customFormat="1" ht="95.25" customHeight="1" x14ac:dyDescent="0.25">
      <c r="A75" s="32">
        <v>56</v>
      </c>
      <c r="B75" s="40" t="s">
        <v>100</v>
      </c>
      <c r="C75" s="28"/>
      <c r="D75" s="41">
        <v>1</v>
      </c>
      <c r="E75" s="35" t="s">
        <v>43</v>
      </c>
      <c r="F75" s="36"/>
      <c r="G75" s="37"/>
      <c r="H75" s="38">
        <f t="shared" si="0"/>
        <v>0</v>
      </c>
      <c r="I75" s="37"/>
      <c r="J75" s="38">
        <f t="shared" si="1"/>
        <v>0</v>
      </c>
      <c r="K75" s="38">
        <f t="shared" si="2"/>
        <v>0</v>
      </c>
      <c r="L75" s="38">
        <f t="shared" si="5"/>
        <v>0</v>
      </c>
      <c r="M75" s="29">
        <f t="shared" si="6"/>
        <v>0</v>
      </c>
      <c r="N75" s="29">
        <f t="shared" si="3"/>
        <v>0</v>
      </c>
      <c r="O75" s="30">
        <f t="shared" si="4"/>
        <v>0</v>
      </c>
    </row>
    <row r="76" spans="1:15" s="31" customFormat="1" ht="83.25" customHeight="1" x14ac:dyDescent="0.25">
      <c r="A76" s="32">
        <v>57</v>
      </c>
      <c r="B76" s="40" t="s">
        <v>101</v>
      </c>
      <c r="C76" s="28"/>
      <c r="D76" s="41">
        <v>1</v>
      </c>
      <c r="E76" s="35" t="s">
        <v>43</v>
      </c>
      <c r="F76" s="36"/>
      <c r="G76" s="37"/>
      <c r="H76" s="38">
        <f t="shared" si="0"/>
        <v>0</v>
      </c>
      <c r="I76" s="37"/>
      <c r="J76" s="38">
        <f t="shared" si="1"/>
        <v>0</v>
      </c>
      <c r="K76" s="38">
        <f t="shared" si="2"/>
        <v>0</v>
      </c>
      <c r="L76" s="38">
        <f t="shared" si="5"/>
        <v>0</v>
      </c>
      <c r="M76" s="29">
        <f t="shared" si="6"/>
        <v>0</v>
      </c>
      <c r="N76" s="29">
        <f t="shared" si="3"/>
        <v>0</v>
      </c>
      <c r="O76" s="30">
        <f t="shared" si="4"/>
        <v>0</v>
      </c>
    </row>
    <row r="77" spans="1:15" s="31" customFormat="1" ht="94.5" customHeight="1" x14ac:dyDescent="0.25">
      <c r="A77" s="32">
        <v>58</v>
      </c>
      <c r="B77" s="40" t="s">
        <v>102</v>
      </c>
      <c r="C77" s="28"/>
      <c r="D77" s="41">
        <v>1</v>
      </c>
      <c r="E77" s="35" t="s">
        <v>43</v>
      </c>
      <c r="F77" s="36"/>
      <c r="G77" s="37"/>
      <c r="H77" s="38">
        <f t="shared" si="0"/>
        <v>0</v>
      </c>
      <c r="I77" s="37"/>
      <c r="J77" s="38">
        <f t="shared" si="1"/>
        <v>0</v>
      </c>
      <c r="K77" s="38">
        <f t="shared" si="2"/>
        <v>0</v>
      </c>
      <c r="L77" s="38">
        <f t="shared" si="5"/>
        <v>0</v>
      </c>
      <c r="M77" s="29">
        <f t="shared" si="6"/>
        <v>0</v>
      </c>
      <c r="N77" s="29">
        <f t="shared" si="3"/>
        <v>0</v>
      </c>
      <c r="O77" s="30">
        <f t="shared" si="4"/>
        <v>0</v>
      </c>
    </row>
    <row r="78" spans="1:15" s="31" customFormat="1" ht="113.25" customHeight="1" x14ac:dyDescent="0.25">
      <c r="A78" s="32">
        <v>59</v>
      </c>
      <c r="B78" s="40" t="s">
        <v>103</v>
      </c>
      <c r="C78" s="28"/>
      <c r="D78" s="41">
        <v>2</v>
      </c>
      <c r="E78" s="35" t="s">
        <v>43</v>
      </c>
      <c r="F78" s="36"/>
      <c r="G78" s="37"/>
      <c r="H78" s="38">
        <f t="shared" si="0"/>
        <v>0</v>
      </c>
      <c r="I78" s="37"/>
      <c r="J78" s="38">
        <f t="shared" si="1"/>
        <v>0</v>
      </c>
      <c r="K78" s="38">
        <f t="shared" si="2"/>
        <v>0</v>
      </c>
      <c r="L78" s="38">
        <f t="shared" si="5"/>
        <v>0</v>
      </c>
      <c r="M78" s="29">
        <f t="shared" si="6"/>
        <v>0</v>
      </c>
      <c r="N78" s="29">
        <f t="shared" si="3"/>
        <v>0</v>
      </c>
      <c r="O78" s="30">
        <f t="shared" si="4"/>
        <v>0</v>
      </c>
    </row>
    <row r="79" spans="1:15" s="31" customFormat="1" ht="124.5" customHeight="1" x14ac:dyDescent="0.25">
      <c r="A79" s="32">
        <v>60</v>
      </c>
      <c r="B79" s="40" t="s">
        <v>104</v>
      </c>
      <c r="C79" s="28"/>
      <c r="D79" s="41">
        <v>1</v>
      </c>
      <c r="E79" s="35" t="s">
        <v>43</v>
      </c>
      <c r="F79" s="36"/>
      <c r="G79" s="37"/>
      <c r="H79" s="38">
        <f t="shared" si="0"/>
        <v>0</v>
      </c>
      <c r="I79" s="37"/>
      <c r="J79" s="38">
        <f t="shared" si="1"/>
        <v>0</v>
      </c>
      <c r="K79" s="38">
        <f t="shared" si="2"/>
        <v>0</v>
      </c>
      <c r="L79" s="38">
        <f t="shared" si="5"/>
        <v>0</v>
      </c>
      <c r="M79" s="29">
        <f t="shared" si="6"/>
        <v>0</v>
      </c>
      <c r="N79" s="29">
        <f t="shared" si="3"/>
        <v>0</v>
      </c>
      <c r="O79" s="30">
        <f t="shared" si="4"/>
        <v>0</v>
      </c>
    </row>
    <row r="80" spans="1:15" s="31" customFormat="1" ht="61.5" customHeight="1" x14ac:dyDescent="0.25">
      <c r="A80" s="32">
        <v>61</v>
      </c>
      <c r="B80" s="40" t="s">
        <v>105</v>
      </c>
      <c r="C80" s="28"/>
      <c r="D80" s="41">
        <v>1</v>
      </c>
      <c r="E80" s="35" t="s">
        <v>43</v>
      </c>
      <c r="F80" s="36"/>
      <c r="G80" s="37"/>
      <c r="H80" s="38">
        <f t="shared" si="0"/>
        <v>0</v>
      </c>
      <c r="I80" s="37"/>
      <c r="J80" s="38">
        <f t="shared" si="1"/>
        <v>0</v>
      </c>
      <c r="K80" s="38">
        <f t="shared" si="2"/>
        <v>0</v>
      </c>
      <c r="L80" s="38">
        <f t="shared" si="5"/>
        <v>0</v>
      </c>
      <c r="M80" s="29">
        <f t="shared" si="6"/>
        <v>0</v>
      </c>
      <c r="N80" s="29">
        <f t="shared" si="3"/>
        <v>0</v>
      </c>
      <c r="O80" s="30">
        <f t="shared" si="4"/>
        <v>0</v>
      </c>
    </row>
    <row r="81" spans="1:15" s="31" customFormat="1" ht="69.75" customHeight="1" x14ac:dyDescent="0.25">
      <c r="A81" s="32">
        <v>62</v>
      </c>
      <c r="B81" s="40" t="s">
        <v>106</v>
      </c>
      <c r="C81" s="28"/>
      <c r="D81" s="41">
        <v>1</v>
      </c>
      <c r="E81" s="35" t="s">
        <v>43</v>
      </c>
      <c r="F81" s="36"/>
      <c r="G81" s="37"/>
      <c r="H81" s="38">
        <f t="shared" si="0"/>
        <v>0</v>
      </c>
      <c r="I81" s="37"/>
      <c r="J81" s="38">
        <f t="shared" si="1"/>
        <v>0</v>
      </c>
      <c r="K81" s="38">
        <f t="shared" si="2"/>
        <v>0</v>
      </c>
      <c r="L81" s="38">
        <f t="shared" si="5"/>
        <v>0</v>
      </c>
      <c r="M81" s="29">
        <f t="shared" si="6"/>
        <v>0</v>
      </c>
      <c r="N81" s="29">
        <f t="shared" si="3"/>
        <v>0</v>
      </c>
      <c r="O81" s="30">
        <f t="shared" si="4"/>
        <v>0</v>
      </c>
    </row>
    <row r="82" spans="1:15" s="31" customFormat="1" ht="72.75" customHeight="1" x14ac:dyDescent="0.25">
      <c r="A82" s="32">
        <v>63</v>
      </c>
      <c r="B82" s="40" t="s">
        <v>107</v>
      </c>
      <c r="C82" s="28"/>
      <c r="D82" s="41">
        <v>1</v>
      </c>
      <c r="E82" s="35" t="s">
        <v>43</v>
      </c>
      <c r="F82" s="36"/>
      <c r="G82" s="37"/>
      <c r="H82" s="38">
        <f t="shared" si="0"/>
        <v>0</v>
      </c>
      <c r="I82" s="37"/>
      <c r="J82" s="38">
        <f t="shared" si="1"/>
        <v>0</v>
      </c>
      <c r="K82" s="38">
        <f t="shared" si="2"/>
        <v>0</v>
      </c>
      <c r="L82" s="38">
        <f t="shared" si="5"/>
        <v>0</v>
      </c>
      <c r="M82" s="29">
        <f t="shared" si="6"/>
        <v>0</v>
      </c>
      <c r="N82" s="29">
        <f t="shared" si="3"/>
        <v>0</v>
      </c>
      <c r="O82" s="30">
        <f t="shared" si="4"/>
        <v>0</v>
      </c>
    </row>
    <row r="83" spans="1:15" s="31" customFormat="1" ht="75" customHeight="1" x14ac:dyDescent="0.25">
      <c r="A83" s="32">
        <v>64</v>
      </c>
      <c r="B83" s="40" t="s">
        <v>108</v>
      </c>
      <c r="C83" s="28"/>
      <c r="D83" s="41">
        <v>1</v>
      </c>
      <c r="E83" s="35" t="s">
        <v>43</v>
      </c>
      <c r="F83" s="36"/>
      <c r="G83" s="37"/>
      <c r="H83" s="38">
        <f t="shared" si="0"/>
        <v>0</v>
      </c>
      <c r="I83" s="37"/>
      <c r="J83" s="38">
        <f t="shared" si="1"/>
        <v>0</v>
      </c>
      <c r="K83" s="38">
        <f t="shared" si="2"/>
        <v>0</v>
      </c>
      <c r="L83" s="38">
        <f t="shared" si="5"/>
        <v>0</v>
      </c>
      <c r="M83" s="29">
        <f t="shared" si="6"/>
        <v>0</v>
      </c>
      <c r="N83" s="29">
        <f t="shared" si="3"/>
        <v>0</v>
      </c>
      <c r="O83" s="30">
        <f t="shared" si="4"/>
        <v>0</v>
      </c>
    </row>
    <row r="84" spans="1:15" s="31" customFormat="1" ht="71.25" customHeight="1" x14ac:dyDescent="0.25">
      <c r="A84" s="32">
        <v>65</v>
      </c>
      <c r="B84" s="40" t="s">
        <v>109</v>
      </c>
      <c r="C84" s="28"/>
      <c r="D84" s="41">
        <v>1</v>
      </c>
      <c r="E84" s="35" t="s">
        <v>43</v>
      </c>
      <c r="F84" s="36"/>
      <c r="G84" s="37"/>
      <c r="H84" s="38">
        <f t="shared" ref="H84:H97" si="7">+ROUND(F84*G84,0)</f>
        <v>0</v>
      </c>
      <c r="I84" s="37"/>
      <c r="J84" s="38">
        <f t="shared" ref="J84:J98" si="8">ROUND(F84*I84,0)</f>
        <v>0</v>
      </c>
      <c r="K84" s="38">
        <f t="shared" ref="K84:K98" si="9">ROUND(F84+H84+J84,0)</f>
        <v>0</v>
      </c>
      <c r="L84" s="38">
        <f t="shared" si="5"/>
        <v>0</v>
      </c>
      <c r="M84" s="29">
        <f t="shared" si="6"/>
        <v>0</v>
      </c>
      <c r="N84" s="29">
        <f t="shared" ref="N84:N98" si="10">ROUND(L84*I84,0)</f>
        <v>0</v>
      </c>
      <c r="O84" s="30">
        <f t="shared" ref="O84:O98" si="11">ROUND(L84+N84+M84,0)</f>
        <v>0</v>
      </c>
    </row>
    <row r="85" spans="1:15" s="31" customFormat="1" ht="69.75" customHeight="1" x14ac:dyDescent="0.25">
      <c r="A85" s="32">
        <v>66</v>
      </c>
      <c r="B85" s="40" t="s">
        <v>54</v>
      </c>
      <c r="C85" s="28"/>
      <c r="D85" s="41">
        <v>1</v>
      </c>
      <c r="E85" s="35" t="s">
        <v>43</v>
      </c>
      <c r="F85" s="36"/>
      <c r="G85" s="37"/>
      <c r="H85" s="38">
        <f t="shared" si="7"/>
        <v>0</v>
      </c>
      <c r="I85" s="37"/>
      <c r="J85" s="38">
        <f t="shared" si="8"/>
        <v>0</v>
      </c>
      <c r="K85" s="38">
        <f t="shared" si="9"/>
        <v>0</v>
      </c>
      <c r="L85" s="38">
        <f t="shared" ref="L85:L97" si="12">ROUND(F85*D85,0)</f>
        <v>0</v>
      </c>
      <c r="M85" s="29">
        <f t="shared" ref="M85:M97" si="13">ROUND(L85*G85,0)</f>
        <v>0</v>
      </c>
      <c r="N85" s="29">
        <f t="shared" si="10"/>
        <v>0</v>
      </c>
      <c r="O85" s="30">
        <f t="shared" si="11"/>
        <v>0</v>
      </c>
    </row>
    <row r="86" spans="1:15" s="31" customFormat="1" ht="109.5" customHeight="1" x14ac:dyDescent="0.25">
      <c r="A86" s="32">
        <v>67</v>
      </c>
      <c r="B86" s="40" t="s">
        <v>110</v>
      </c>
      <c r="C86" s="28"/>
      <c r="D86" s="41">
        <v>1</v>
      </c>
      <c r="E86" s="35" t="s">
        <v>43</v>
      </c>
      <c r="F86" s="36"/>
      <c r="G86" s="37"/>
      <c r="H86" s="38">
        <f t="shared" si="7"/>
        <v>0</v>
      </c>
      <c r="I86" s="37"/>
      <c r="J86" s="38">
        <f t="shared" si="8"/>
        <v>0</v>
      </c>
      <c r="K86" s="38">
        <f t="shared" si="9"/>
        <v>0</v>
      </c>
      <c r="L86" s="38">
        <f t="shared" si="12"/>
        <v>0</v>
      </c>
      <c r="M86" s="29">
        <f t="shared" si="13"/>
        <v>0</v>
      </c>
      <c r="N86" s="29">
        <f t="shared" si="10"/>
        <v>0</v>
      </c>
      <c r="O86" s="30">
        <f t="shared" si="11"/>
        <v>0</v>
      </c>
    </row>
    <row r="87" spans="1:15" s="31" customFormat="1" ht="97.5" customHeight="1" x14ac:dyDescent="0.25">
      <c r="A87" s="32">
        <v>68</v>
      </c>
      <c r="B87" s="40" t="s">
        <v>111</v>
      </c>
      <c r="C87" s="28"/>
      <c r="D87" s="41">
        <v>2</v>
      </c>
      <c r="E87" s="35" t="s">
        <v>43</v>
      </c>
      <c r="F87" s="36"/>
      <c r="G87" s="37"/>
      <c r="H87" s="38">
        <f t="shared" si="7"/>
        <v>0</v>
      </c>
      <c r="I87" s="37"/>
      <c r="J87" s="38">
        <f t="shared" si="8"/>
        <v>0</v>
      </c>
      <c r="K87" s="38">
        <f t="shared" si="9"/>
        <v>0</v>
      </c>
      <c r="L87" s="38">
        <f t="shared" si="12"/>
        <v>0</v>
      </c>
      <c r="M87" s="29">
        <f t="shared" si="13"/>
        <v>0</v>
      </c>
      <c r="N87" s="29">
        <f t="shared" si="10"/>
        <v>0</v>
      </c>
      <c r="O87" s="30">
        <f t="shared" si="11"/>
        <v>0</v>
      </c>
    </row>
    <row r="88" spans="1:15" s="31" customFormat="1" ht="75.75" customHeight="1" x14ac:dyDescent="0.25">
      <c r="A88" s="32">
        <v>69</v>
      </c>
      <c r="B88" s="40" t="s">
        <v>112</v>
      </c>
      <c r="C88" s="28"/>
      <c r="D88" s="41">
        <v>3</v>
      </c>
      <c r="E88" s="35" t="s">
        <v>43</v>
      </c>
      <c r="F88" s="36"/>
      <c r="G88" s="37"/>
      <c r="H88" s="38">
        <f t="shared" si="7"/>
        <v>0</v>
      </c>
      <c r="I88" s="37"/>
      <c r="J88" s="38">
        <f t="shared" si="8"/>
        <v>0</v>
      </c>
      <c r="K88" s="38">
        <f t="shared" si="9"/>
        <v>0</v>
      </c>
      <c r="L88" s="38">
        <f t="shared" si="12"/>
        <v>0</v>
      </c>
      <c r="M88" s="29">
        <f t="shared" si="13"/>
        <v>0</v>
      </c>
      <c r="N88" s="29">
        <f t="shared" si="10"/>
        <v>0</v>
      </c>
      <c r="O88" s="30">
        <f t="shared" si="11"/>
        <v>0</v>
      </c>
    </row>
    <row r="89" spans="1:15" s="31" customFormat="1" ht="81" customHeight="1" x14ac:dyDescent="0.25">
      <c r="A89" s="32">
        <v>70</v>
      </c>
      <c r="B89" s="40" t="s">
        <v>113</v>
      </c>
      <c r="C89" s="28"/>
      <c r="D89" s="41">
        <v>1</v>
      </c>
      <c r="E89" s="35" t="s">
        <v>43</v>
      </c>
      <c r="F89" s="36"/>
      <c r="G89" s="37"/>
      <c r="H89" s="38">
        <f t="shared" si="7"/>
        <v>0</v>
      </c>
      <c r="I89" s="37"/>
      <c r="J89" s="38">
        <f t="shared" si="8"/>
        <v>0</v>
      </c>
      <c r="K89" s="38">
        <f t="shared" si="9"/>
        <v>0</v>
      </c>
      <c r="L89" s="38">
        <f t="shared" si="12"/>
        <v>0</v>
      </c>
      <c r="M89" s="29">
        <f t="shared" si="13"/>
        <v>0</v>
      </c>
      <c r="N89" s="29">
        <f t="shared" si="10"/>
        <v>0</v>
      </c>
      <c r="O89" s="30">
        <f t="shared" si="11"/>
        <v>0</v>
      </c>
    </row>
    <row r="90" spans="1:15" s="31" customFormat="1" ht="94.5" customHeight="1" x14ac:dyDescent="0.25">
      <c r="A90" s="32">
        <v>71</v>
      </c>
      <c r="B90" s="40" t="s">
        <v>114</v>
      </c>
      <c r="C90" s="28"/>
      <c r="D90" s="41">
        <v>4</v>
      </c>
      <c r="E90" s="35" t="s">
        <v>43</v>
      </c>
      <c r="F90" s="36"/>
      <c r="G90" s="37"/>
      <c r="H90" s="38">
        <f t="shared" si="7"/>
        <v>0</v>
      </c>
      <c r="I90" s="37"/>
      <c r="J90" s="38">
        <f t="shared" si="8"/>
        <v>0</v>
      </c>
      <c r="K90" s="38">
        <f t="shared" si="9"/>
        <v>0</v>
      </c>
      <c r="L90" s="38">
        <f t="shared" si="12"/>
        <v>0</v>
      </c>
      <c r="M90" s="29">
        <f t="shared" si="13"/>
        <v>0</v>
      </c>
      <c r="N90" s="29">
        <f t="shared" si="10"/>
        <v>0</v>
      </c>
      <c r="O90" s="30">
        <f t="shared" si="11"/>
        <v>0</v>
      </c>
    </row>
    <row r="91" spans="1:15" s="31" customFormat="1" ht="115.5" customHeight="1" x14ac:dyDescent="0.25">
      <c r="A91" s="32">
        <v>72</v>
      </c>
      <c r="B91" s="40" t="s">
        <v>115</v>
      </c>
      <c r="C91" s="28"/>
      <c r="D91" s="41">
        <v>2</v>
      </c>
      <c r="E91" s="35" t="s">
        <v>43</v>
      </c>
      <c r="F91" s="36"/>
      <c r="G91" s="37"/>
      <c r="H91" s="38">
        <f t="shared" si="7"/>
        <v>0</v>
      </c>
      <c r="I91" s="37"/>
      <c r="J91" s="38">
        <f t="shared" si="8"/>
        <v>0</v>
      </c>
      <c r="K91" s="38">
        <f t="shared" si="9"/>
        <v>0</v>
      </c>
      <c r="L91" s="38">
        <f t="shared" si="12"/>
        <v>0</v>
      </c>
      <c r="M91" s="29">
        <f t="shared" si="13"/>
        <v>0</v>
      </c>
      <c r="N91" s="29">
        <f t="shared" si="10"/>
        <v>0</v>
      </c>
      <c r="O91" s="30">
        <f t="shared" si="11"/>
        <v>0</v>
      </c>
    </row>
    <row r="92" spans="1:15" s="31" customFormat="1" ht="89.25" customHeight="1" x14ac:dyDescent="0.25">
      <c r="A92" s="32">
        <v>73</v>
      </c>
      <c r="B92" s="40" t="s">
        <v>116</v>
      </c>
      <c r="C92" s="28"/>
      <c r="D92" s="41">
        <v>2</v>
      </c>
      <c r="E92" s="35" t="s">
        <v>43</v>
      </c>
      <c r="F92" s="36"/>
      <c r="G92" s="37"/>
      <c r="H92" s="38">
        <f t="shared" si="7"/>
        <v>0</v>
      </c>
      <c r="I92" s="37"/>
      <c r="J92" s="38">
        <f t="shared" si="8"/>
        <v>0</v>
      </c>
      <c r="K92" s="38">
        <f t="shared" si="9"/>
        <v>0</v>
      </c>
      <c r="L92" s="38">
        <f t="shared" si="12"/>
        <v>0</v>
      </c>
      <c r="M92" s="29">
        <f t="shared" si="13"/>
        <v>0</v>
      </c>
      <c r="N92" s="29">
        <f t="shared" si="10"/>
        <v>0</v>
      </c>
      <c r="O92" s="30">
        <f t="shared" si="11"/>
        <v>0</v>
      </c>
    </row>
    <row r="93" spans="1:15" s="31" customFormat="1" ht="91.5" customHeight="1" x14ac:dyDescent="0.25">
      <c r="A93" s="32">
        <v>74</v>
      </c>
      <c r="B93" s="40" t="s">
        <v>117</v>
      </c>
      <c r="C93" s="28"/>
      <c r="D93" s="41">
        <v>1</v>
      </c>
      <c r="E93" s="35" t="s">
        <v>43</v>
      </c>
      <c r="F93" s="36"/>
      <c r="G93" s="37"/>
      <c r="H93" s="38">
        <f t="shared" si="7"/>
        <v>0</v>
      </c>
      <c r="I93" s="37"/>
      <c r="J93" s="38">
        <f t="shared" si="8"/>
        <v>0</v>
      </c>
      <c r="K93" s="38">
        <f t="shared" si="9"/>
        <v>0</v>
      </c>
      <c r="L93" s="38">
        <f t="shared" si="12"/>
        <v>0</v>
      </c>
      <c r="M93" s="29">
        <f t="shared" si="13"/>
        <v>0</v>
      </c>
      <c r="N93" s="29">
        <f t="shared" si="10"/>
        <v>0</v>
      </c>
      <c r="O93" s="30">
        <f t="shared" si="11"/>
        <v>0</v>
      </c>
    </row>
    <row r="94" spans="1:15" s="31" customFormat="1" ht="96" customHeight="1" x14ac:dyDescent="0.25">
      <c r="A94" s="32">
        <v>75</v>
      </c>
      <c r="B94" s="40" t="s">
        <v>118</v>
      </c>
      <c r="C94" s="28"/>
      <c r="D94" s="41">
        <v>1</v>
      </c>
      <c r="E94" s="35" t="s">
        <v>43</v>
      </c>
      <c r="F94" s="36"/>
      <c r="G94" s="37"/>
      <c r="H94" s="38">
        <f t="shared" si="7"/>
        <v>0</v>
      </c>
      <c r="I94" s="37"/>
      <c r="J94" s="38">
        <f t="shared" si="8"/>
        <v>0</v>
      </c>
      <c r="K94" s="38">
        <f t="shared" si="9"/>
        <v>0</v>
      </c>
      <c r="L94" s="38">
        <f t="shared" si="12"/>
        <v>0</v>
      </c>
      <c r="M94" s="29">
        <f t="shared" si="13"/>
        <v>0</v>
      </c>
      <c r="N94" s="29">
        <f t="shared" si="10"/>
        <v>0</v>
      </c>
      <c r="O94" s="30">
        <f t="shared" si="11"/>
        <v>0</v>
      </c>
    </row>
    <row r="95" spans="1:15" s="31" customFormat="1" ht="104.25" customHeight="1" x14ac:dyDescent="0.25">
      <c r="A95" s="32">
        <v>76</v>
      </c>
      <c r="B95" s="40" t="s">
        <v>119</v>
      </c>
      <c r="C95" s="28"/>
      <c r="D95" s="41">
        <v>1</v>
      </c>
      <c r="E95" s="35" t="s">
        <v>43</v>
      </c>
      <c r="F95" s="36"/>
      <c r="G95" s="37"/>
      <c r="H95" s="38">
        <f t="shared" si="7"/>
        <v>0</v>
      </c>
      <c r="I95" s="37"/>
      <c r="J95" s="38">
        <f t="shared" si="8"/>
        <v>0</v>
      </c>
      <c r="K95" s="38">
        <f t="shared" si="9"/>
        <v>0</v>
      </c>
      <c r="L95" s="38">
        <f t="shared" si="12"/>
        <v>0</v>
      </c>
      <c r="M95" s="29">
        <f t="shared" si="13"/>
        <v>0</v>
      </c>
      <c r="N95" s="29">
        <f t="shared" si="10"/>
        <v>0</v>
      </c>
      <c r="O95" s="30">
        <f t="shared" si="11"/>
        <v>0</v>
      </c>
    </row>
    <row r="96" spans="1:15" s="31" customFormat="1" ht="112.5" customHeight="1" x14ac:dyDescent="0.25">
      <c r="A96" s="32">
        <v>77</v>
      </c>
      <c r="B96" s="40" t="s">
        <v>120</v>
      </c>
      <c r="C96" s="28"/>
      <c r="D96" s="41">
        <v>3</v>
      </c>
      <c r="E96" s="35" t="s">
        <v>43</v>
      </c>
      <c r="F96" s="36"/>
      <c r="G96" s="37"/>
      <c r="H96" s="38">
        <f t="shared" si="7"/>
        <v>0</v>
      </c>
      <c r="I96" s="37"/>
      <c r="J96" s="38">
        <f t="shared" si="8"/>
        <v>0</v>
      </c>
      <c r="K96" s="38">
        <f t="shared" si="9"/>
        <v>0</v>
      </c>
      <c r="L96" s="38">
        <f t="shared" si="12"/>
        <v>0</v>
      </c>
      <c r="M96" s="29">
        <f t="shared" si="13"/>
        <v>0</v>
      </c>
      <c r="N96" s="29">
        <f t="shared" si="10"/>
        <v>0</v>
      </c>
      <c r="O96" s="30">
        <f t="shared" si="11"/>
        <v>0</v>
      </c>
    </row>
    <row r="97" spans="1:15" s="31" customFormat="1" ht="85.5" customHeight="1" x14ac:dyDescent="0.25">
      <c r="A97" s="32">
        <v>78</v>
      </c>
      <c r="B97" s="46" t="s">
        <v>121</v>
      </c>
      <c r="C97" s="28"/>
      <c r="D97" s="41">
        <v>1</v>
      </c>
      <c r="E97" s="35" t="s">
        <v>43</v>
      </c>
      <c r="F97" s="36"/>
      <c r="G97" s="37"/>
      <c r="H97" s="38">
        <f t="shared" si="7"/>
        <v>0</v>
      </c>
      <c r="I97" s="37"/>
      <c r="J97" s="38">
        <f t="shared" si="8"/>
        <v>0</v>
      </c>
      <c r="K97" s="38">
        <f t="shared" si="9"/>
        <v>0</v>
      </c>
      <c r="L97" s="38">
        <f t="shared" si="12"/>
        <v>0</v>
      </c>
      <c r="M97" s="29">
        <f t="shared" si="13"/>
        <v>0</v>
      </c>
      <c r="N97" s="29">
        <f t="shared" si="10"/>
        <v>0</v>
      </c>
      <c r="O97" s="30">
        <f t="shared" si="11"/>
        <v>0</v>
      </c>
    </row>
    <row r="98" spans="1:15" s="31" customFormat="1" ht="87" customHeight="1" x14ac:dyDescent="0.25">
      <c r="A98" s="32">
        <v>79</v>
      </c>
      <c r="B98" s="42" t="s">
        <v>123</v>
      </c>
      <c r="C98" s="47"/>
      <c r="D98" s="48">
        <v>1</v>
      </c>
      <c r="E98" s="35" t="s">
        <v>43</v>
      </c>
      <c r="F98" s="49">
        <v>3361344.5</v>
      </c>
      <c r="G98" s="50">
        <v>0.19</v>
      </c>
      <c r="H98" s="43">
        <f>+ROUND(F98*G98,2)</f>
        <v>638655.46</v>
      </c>
      <c r="I98" s="50"/>
      <c r="J98" s="43">
        <f t="shared" si="8"/>
        <v>0</v>
      </c>
      <c r="K98" s="43">
        <f t="shared" si="9"/>
        <v>4000000</v>
      </c>
      <c r="L98" s="43">
        <f>ROUND(F98*D98,2)</f>
        <v>3361344.5</v>
      </c>
      <c r="M98" s="44">
        <f>ROUND(L98*G98,2)</f>
        <v>638655.46</v>
      </c>
      <c r="N98" s="44">
        <f t="shared" si="10"/>
        <v>0</v>
      </c>
      <c r="O98" s="45">
        <f t="shared" si="11"/>
        <v>4000000</v>
      </c>
    </row>
    <row r="99" spans="1:15" s="21" customFormat="1" ht="42" customHeight="1" x14ac:dyDescent="0.2">
      <c r="A99" s="39"/>
      <c r="B99" s="84"/>
      <c r="C99" s="84"/>
      <c r="D99" s="84"/>
      <c r="E99" s="84"/>
      <c r="F99" s="84"/>
      <c r="G99" s="84"/>
      <c r="H99" s="84"/>
      <c r="I99" s="84"/>
      <c r="J99" s="84"/>
      <c r="K99" s="84"/>
      <c r="L99" s="84"/>
      <c r="M99" s="85" t="s">
        <v>35</v>
      </c>
      <c r="N99" s="85"/>
      <c r="O99" s="24">
        <f>SUMIF(G:G,0%,L:L)</f>
        <v>0</v>
      </c>
    </row>
    <row r="100" spans="1:15" s="21" customFormat="1" ht="39" customHeight="1" thickBot="1" x14ac:dyDescent="0.25">
      <c r="A100" s="73" t="s">
        <v>24</v>
      </c>
      <c r="B100" s="74"/>
      <c r="C100" s="74"/>
      <c r="D100" s="74"/>
      <c r="E100" s="74"/>
      <c r="F100" s="74"/>
      <c r="G100" s="74"/>
      <c r="H100" s="74"/>
      <c r="I100" s="74"/>
      <c r="J100" s="74"/>
      <c r="K100" s="74"/>
      <c r="L100" s="74"/>
      <c r="M100" s="86" t="s">
        <v>10</v>
      </c>
      <c r="N100" s="86"/>
      <c r="O100" s="2">
        <f>SUMIF(G:G,5%,L:L)</f>
        <v>0</v>
      </c>
    </row>
    <row r="101" spans="1:15" s="21" customFormat="1" ht="30" customHeight="1" x14ac:dyDescent="0.2">
      <c r="A101" s="69" t="s">
        <v>42</v>
      </c>
      <c r="B101" s="70"/>
      <c r="C101" s="70"/>
      <c r="D101" s="70"/>
      <c r="E101" s="70"/>
      <c r="F101" s="70"/>
      <c r="G101" s="70"/>
      <c r="H101" s="70"/>
      <c r="I101" s="70"/>
      <c r="J101" s="70"/>
      <c r="K101" s="70"/>
      <c r="L101" s="71"/>
      <c r="M101" s="86" t="s">
        <v>11</v>
      </c>
      <c r="N101" s="86"/>
      <c r="O101" s="2">
        <f>SUMIF(G:G,19%,L:L)</f>
        <v>3361344.5</v>
      </c>
    </row>
    <row r="102" spans="1:15" s="21" customFormat="1" ht="30" customHeight="1" x14ac:dyDescent="0.2">
      <c r="A102" s="72"/>
      <c r="B102" s="72"/>
      <c r="C102" s="72"/>
      <c r="D102" s="72"/>
      <c r="E102" s="72"/>
      <c r="F102" s="72"/>
      <c r="G102" s="72"/>
      <c r="H102" s="72"/>
      <c r="I102" s="72"/>
      <c r="J102" s="72"/>
      <c r="K102" s="72"/>
      <c r="L102" s="72"/>
      <c r="M102" s="51" t="s">
        <v>7</v>
      </c>
      <c r="N102" s="52"/>
      <c r="O102" s="3">
        <f>SUM(O99:O101)</f>
        <v>3361344.5</v>
      </c>
    </row>
    <row r="103" spans="1:15" s="21" customFormat="1" ht="30" customHeight="1" x14ac:dyDescent="0.2">
      <c r="A103" s="72"/>
      <c r="B103" s="72"/>
      <c r="C103" s="72"/>
      <c r="D103" s="72"/>
      <c r="E103" s="72"/>
      <c r="F103" s="72"/>
      <c r="G103" s="72"/>
      <c r="H103" s="72"/>
      <c r="I103" s="72"/>
      <c r="J103" s="72"/>
      <c r="K103" s="72"/>
      <c r="L103" s="72"/>
      <c r="M103" s="87" t="s">
        <v>12</v>
      </c>
      <c r="N103" s="88"/>
      <c r="O103" s="4">
        <f>ROUND(O100*5%,0)</f>
        <v>0</v>
      </c>
    </row>
    <row r="104" spans="1:15" s="21" customFormat="1" ht="30" customHeight="1" x14ac:dyDescent="0.2">
      <c r="A104" s="72"/>
      <c r="B104" s="72"/>
      <c r="C104" s="72"/>
      <c r="D104" s="72"/>
      <c r="E104" s="72"/>
      <c r="F104" s="72"/>
      <c r="G104" s="72"/>
      <c r="H104" s="72"/>
      <c r="I104" s="72"/>
      <c r="J104" s="72"/>
      <c r="K104" s="72"/>
      <c r="L104" s="72"/>
      <c r="M104" s="87" t="s">
        <v>13</v>
      </c>
      <c r="N104" s="88"/>
      <c r="O104" s="2">
        <f>ROUND(O101*19%,0)</f>
        <v>638655</v>
      </c>
    </row>
    <row r="105" spans="1:15" s="21" customFormat="1" ht="30" customHeight="1" x14ac:dyDescent="0.2">
      <c r="A105" s="72"/>
      <c r="B105" s="72"/>
      <c r="C105" s="72"/>
      <c r="D105" s="72"/>
      <c r="E105" s="72"/>
      <c r="F105" s="72"/>
      <c r="G105" s="72"/>
      <c r="H105" s="72"/>
      <c r="I105" s="72"/>
      <c r="J105" s="72"/>
      <c r="K105" s="72"/>
      <c r="L105" s="72"/>
      <c r="M105" s="51" t="s">
        <v>14</v>
      </c>
      <c r="N105" s="52"/>
      <c r="O105" s="3">
        <f>SUM(O103:O104)</f>
        <v>638655</v>
      </c>
    </row>
    <row r="106" spans="1:15" s="21" customFormat="1" ht="30" customHeight="1" x14ac:dyDescent="0.2">
      <c r="A106" s="72"/>
      <c r="B106" s="72"/>
      <c r="C106" s="72"/>
      <c r="D106" s="72"/>
      <c r="E106" s="72"/>
      <c r="F106" s="72"/>
      <c r="G106" s="72"/>
      <c r="H106" s="72"/>
      <c r="I106" s="72"/>
      <c r="J106" s="72"/>
      <c r="K106" s="72"/>
      <c r="L106" s="72"/>
      <c r="M106" s="55" t="s">
        <v>33</v>
      </c>
      <c r="N106" s="56"/>
      <c r="O106" s="2">
        <f>SUMIF(I:I,8%,N:N)</f>
        <v>0</v>
      </c>
    </row>
    <row r="107" spans="1:15" s="21" customFormat="1" ht="37.5" customHeight="1" x14ac:dyDescent="0.2">
      <c r="A107" s="72"/>
      <c r="B107" s="72"/>
      <c r="C107" s="72"/>
      <c r="D107" s="72"/>
      <c r="E107" s="72"/>
      <c r="F107" s="72"/>
      <c r="G107" s="72"/>
      <c r="H107" s="72"/>
      <c r="I107" s="72"/>
      <c r="J107" s="72"/>
      <c r="K107" s="72"/>
      <c r="L107" s="72"/>
      <c r="M107" s="53" t="s">
        <v>32</v>
      </c>
      <c r="N107" s="54"/>
      <c r="O107" s="3">
        <f>SUM(O106)</f>
        <v>0</v>
      </c>
    </row>
    <row r="108" spans="1:15" s="21" customFormat="1" ht="44.25" customHeight="1" x14ac:dyDescent="0.2">
      <c r="A108" s="72"/>
      <c r="B108" s="72"/>
      <c r="C108" s="72"/>
      <c r="D108" s="72"/>
      <c r="E108" s="72"/>
      <c r="F108" s="72"/>
      <c r="G108" s="72"/>
      <c r="H108" s="72"/>
      <c r="I108" s="72"/>
      <c r="J108" s="72"/>
      <c r="K108" s="72"/>
      <c r="L108" s="72"/>
      <c r="M108" s="53" t="s">
        <v>15</v>
      </c>
      <c r="N108" s="54"/>
      <c r="O108" s="3">
        <f>+O102+O105+O107</f>
        <v>3999999.5</v>
      </c>
    </row>
    <row r="112" spans="1:15" x14ac:dyDescent="0.25">
      <c r="B112" s="82"/>
      <c r="C112" s="82"/>
    </row>
    <row r="113" spans="1:3" ht="15.75" thickBot="1" x14ac:dyDescent="0.3">
      <c r="B113" s="83"/>
      <c r="C113" s="83"/>
    </row>
    <row r="114" spans="1:3" x14ac:dyDescent="0.25">
      <c r="B114" s="76" t="s">
        <v>20</v>
      </c>
      <c r="C114" s="76"/>
    </row>
    <row r="116" spans="1:3" x14ac:dyDescent="0.25">
      <c r="A116" s="22" t="s">
        <v>44</v>
      </c>
    </row>
  </sheetData>
  <sheetProtection algorithmName="SHA-512" hashValue="e0G2WxX8J+6QcppwLXhNCFJUQrMMHEZ9k+4oyMVhrSX1BLnzOC6IG4GoB8xg65FiMV1mpdRl/cAz73gkHApnqA==" saltValue="8eO7kdUJNYkRMZ78FyyS/w==" spinCount="100000" sheet="1" selectLockedCells="1"/>
  <mergeCells count="30">
    <mergeCell ref="A101:L108"/>
    <mergeCell ref="A100:L100"/>
    <mergeCell ref="A10:B10"/>
    <mergeCell ref="B114:C114"/>
    <mergeCell ref="D14:G14"/>
    <mergeCell ref="D16:G16"/>
    <mergeCell ref="F10:G10"/>
    <mergeCell ref="L10:N10"/>
    <mergeCell ref="B112:C113"/>
    <mergeCell ref="B99:L99"/>
    <mergeCell ref="M99:N99"/>
    <mergeCell ref="M100:N100"/>
    <mergeCell ref="M101:N101"/>
    <mergeCell ref="M102:N102"/>
    <mergeCell ref="M103:N103"/>
    <mergeCell ref="M104:N104"/>
    <mergeCell ref="A2:A5"/>
    <mergeCell ref="D12:G12"/>
    <mergeCell ref="A12:B16"/>
    <mergeCell ref="B2:M2"/>
    <mergeCell ref="B3:M3"/>
    <mergeCell ref="B4:M5"/>
    <mergeCell ref="M105:N105"/>
    <mergeCell ref="M108:N108"/>
    <mergeCell ref="M106:N106"/>
    <mergeCell ref="M107:N107"/>
    <mergeCell ref="N2:O2"/>
    <mergeCell ref="N3:O3"/>
    <mergeCell ref="N4:O4"/>
    <mergeCell ref="N5:O5"/>
  </mergeCells>
  <dataValidations count="2">
    <dataValidation type="whole" allowBlank="1" showInputMessage="1" showErrorMessage="1" sqref="F20:F97">
      <formula1>0</formula1>
      <formula2>1000000000000000</formula2>
    </dataValidation>
    <dataValidation type="decimal" allowBlank="1" showInputMessage="1" showErrorMessage="1" sqref="F98">
      <formula1>0</formula1>
      <formula2>1000000000000000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Hoja2!$D$7:$D$9</xm:f>
          </x14:formula1>
          <xm:sqref>G20:G98</xm:sqref>
        </x14:dataValidation>
        <x14:dataValidation type="list" allowBlank="1" showInputMessage="1" showErrorMessage="1">
          <x14:formula1>
            <xm:f>Hoja2!$F$7:$F$8</xm:f>
          </x14:formula1>
          <xm:sqref>I20:I98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7:F10"/>
  <sheetViews>
    <sheetView workbookViewId="0">
      <selection activeCell="F9" sqref="F9"/>
    </sheetView>
  </sheetViews>
  <sheetFormatPr baseColWidth="10" defaultRowHeight="15" x14ac:dyDescent="0.25"/>
  <sheetData>
    <row r="7" spans="4:6" x14ac:dyDescent="0.25">
      <c r="D7" s="1">
        <v>0</v>
      </c>
      <c r="F7" s="23">
        <v>0.08</v>
      </c>
    </row>
    <row r="8" spans="4:6" x14ac:dyDescent="0.25">
      <c r="D8" s="1">
        <v>0.05</v>
      </c>
      <c r="F8" s="1">
        <v>0</v>
      </c>
    </row>
    <row r="9" spans="4:6" x14ac:dyDescent="0.25">
      <c r="D9" s="1">
        <v>0.19</v>
      </c>
    </row>
    <row r="10" spans="4:6" x14ac:dyDescent="0.25">
      <c r="D10" s="1"/>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DC7CE25A4EC2CB41813DBD557F247DA6" ma:contentTypeVersion="7" ma:contentTypeDescription="Create a new document." ma:contentTypeScope="" ma:versionID="d2a86c96700f0aa3690c9ad419b82f2e">
  <xsd:schema xmlns:xsd="http://www.w3.org/2001/XMLSchema" xmlns:xs="http://www.w3.org/2001/XMLSchema" xmlns:p="http://schemas.microsoft.com/office/2006/metadata/properties" xmlns:ns3="1a0df483-f6f4-4cfb-8a10-9cfe61e9092b" xmlns:ns4="262ae885-9fa2-4e3f-97b2-ea068df44b80" targetNamespace="http://schemas.microsoft.com/office/2006/metadata/properties" ma:root="true" ma:fieldsID="794801f9aed606cbaa5efbdd2657bebc" ns3:_="" ns4:_="">
    <xsd:import namespace="1a0df483-f6f4-4cfb-8a10-9cfe61e9092b"/>
    <xsd:import namespace="262ae885-9fa2-4e3f-97b2-ea068df44b80"/>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_activity"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a0df483-f6f4-4cfb-8a10-9cfe61e9092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_activity" ma:index="13" nillable="true" ma:displayName="_activity" ma:hidden="true" ma:internalName="_activity">
      <xsd:simpleType>
        <xsd:restriction base="dms:Note"/>
      </xsd:simpleType>
    </xsd:element>
    <xsd:element name="MediaServiceSearchProperties" ma:index="1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62ae885-9fa2-4e3f-97b2-ea068df44b80"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activity xmlns="1a0df483-f6f4-4cfb-8a10-9cfe61e9092b" xsi:nil="true"/>
  </documentManagement>
</p:properties>
</file>

<file path=customXml/itemProps1.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2.xml><?xml version="1.0" encoding="utf-8"?>
<ds:datastoreItem xmlns:ds="http://schemas.openxmlformats.org/officeDocument/2006/customXml" ds:itemID="{41940D7E-EC68-4CD2-9383-62A2CA518C3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a0df483-f6f4-4cfb-8a10-9cfe61e9092b"/>
    <ds:schemaRef ds:uri="262ae885-9fa2-4e3f-97b2-ea068df44b8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64083AE-2A34-40CD-86CF-CD8A8FEF5E61}">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1a0df483-f6f4-4cfb-8a10-9cfe61e9092b"/>
    <ds:schemaRef ds:uri="http://purl.org/dc/terms/"/>
    <ds:schemaRef ds:uri="http://schemas.openxmlformats.org/package/2006/metadata/core-properties"/>
    <ds:schemaRef ds:uri="262ae885-9fa2-4e3f-97b2-ea068df44b80"/>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ANDRES FELIPE SARMIENTO RINCON</cp:lastModifiedBy>
  <cp:lastPrinted>2022-01-27T18:55:46Z</cp:lastPrinted>
  <dcterms:created xsi:type="dcterms:W3CDTF">2017-04-28T13:22:52Z</dcterms:created>
  <dcterms:modified xsi:type="dcterms:W3CDTF">2023-06-05T23:51:45Z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0x010100DC7CE25A4EC2CB41813DBD557F247DA6</vt:lpwstr>
  </property>
</Properties>
</file>