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F-CD-153 EQUIPOS LAB. AGROP\PUBLICACION\"/>
    </mc:Choice>
  </mc:AlternateContent>
  <bookViews>
    <workbookView xWindow="0" yWindow="0" windowWidth="21600" windowHeight="8640"/>
  </bookViews>
  <sheets>
    <sheet name="Hoja1" sheetId="1" r:id="rId1"/>
    <sheet name="Hoja2" sheetId="2" state="hidden" r:id="rId2"/>
  </sheets>
  <definedNames>
    <definedName name="_xlnm.Print_Area" localSheetId="0">Hoja1!$A$1:$O$116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8" i="1" l="1"/>
  <c r="L98" i="1"/>
  <c r="H98" i="1"/>
  <c r="N53" i="1" l="1"/>
  <c r="N55" i="1"/>
  <c r="N65" i="1"/>
  <c r="N66" i="1"/>
  <c r="N77" i="1"/>
  <c r="M53" i="1"/>
  <c r="M60" i="1"/>
  <c r="M72" i="1"/>
  <c r="M77" i="1"/>
  <c r="L49" i="1"/>
  <c r="L50" i="1"/>
  <c r="L51" i="1"/>
  <c r="M51" i="1" s="1"/>
  <c r="L52" i="1"/>
  <c r="M52" i="1" s="1"/>
  <c r="L53" i="1"/>
  <c r="L54" i="1"/>
  <c r="M54" i="1" s="1"/>
  <c r="L55" i="1"/>
  <c r="M55" i="1" s="1"/>
  <c r="L56" i="1"/>
  <c r="N56" i="1" s="1"/>
  <c r="L57" i="1"/>
  <c r="L58" i="1"/>
  <c r="L59" i="1"/>
  <c r="M59" i="1" s="1"/>
  <c r="L60" i="1"/>
  <c r="L61" i="1"/>
  <c r="L62" i="1"/>
  <c r="L63" i="1"/>
  <c r="N63" i="1" s="1"/>
  <c r="L64" i="1"/>
  <c r="N64" i="1" s="1"/>
  <c r="L65" i="1"/>
  <c r="M65" i="1" s="1"/>
  <c r="L66" i="1"/>
  <c r="M66" i="1" s="1"/>
  <c r="L67" i="1"/>
  <c r="M67" i="1" s="1"/>
  <c r="L68" i="1"/>
  <c r="M68" i="1" s="1"/>
  <c r="L69" i="1"/>
  <c r="N69" i="1" s="1"/>
  <c r="L70" i="1"/>
  <c r="M70" i="1" s="1"/>
  <c r="L71" i="1"/>
  <c r="M71" i="1" s="1"/>
  <c r="L72" i="1"/>
  <c r="L73" i="1"/>
  <c r="L74" i="1"/>
  <c r="L75" i="1"/>
  <c r="N75" i="1" s="1"/>
  <c r="L76" i="1"/>
  <c r="N76" i="1" s="1"/>
  <c r="L77" i="1"/>
  <c r="L78" i="1"/>
  <c r="M78" i="1" s="1"/>
  <c r="L79" i="1"/>
  <c r="M79" i="1" s="1"/>
  <c r="L80" i="1"/>
  <c r="N80" i="1" s="1"/>
  <c r="L81" i="1"/>
  <c r="N81" i="1" s="1"/>
  <c r="L82" i="1"/>
  <c r="L83" i="1"/>
  <c r="L84" i="1"/>
  <c r="L85" i="1"/>
  <c r="M85" i="1" s="1"/>
  <c r="L86" i="1"/>
  <c r="N86" i="1" s="1"/>
  <c r="L87" i="1"/>
  <c r="N87" i="1" s="1"/>
  <c r="L88" i="1"/>
  <c r="N88" i="1" s="1"/>
  <c r="L89" i="1"/>
  <c r="N89" i="1" s="1"/>
  <c r="L90" i="1"/>
  <c r="N90" i="1" s="1"/>
  <c r="L91" i="1"/>
  <c r="N91" i="1" s="1"/>
  <c r="L92" i="1"/>
  <c r="N92" i="1" s="1"/>
  <c r="L93" i="1"/>
  <c r="N93" i="1" s="1"/>
  <c r="L94" i="1"/>
  <c r="N94" i="1" s="1"/>
  <c r="L95" i="1"/>
  <c r="M95" i="1" s="1"/>
  <c r="L96" i="1"/>
  <c r="N96" i="1" s="1"/>
  <c r="L97" i="1"/>
  <c r="M97" i="1" s="1"/>
  <c r="N9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K92" i="1" s="1"/>
  <c r="J93" i="1"/>
  <c r="J94" i="1"/>
  <c r="J95" i="1"/>
  <c r="J96" i="1"/>
  <c r="J97" i="1"/>
  <c r="J98" i="1"/>
  <c r="H49" i="1"/>
  <c r="H50" i="1"/>
  <c r="H51" i="1"/>
  <c r="H52" i="1"/>
  <c r="H53" i="1"/>
  <c r="K53" i="1" s="1"/>
  <c r="H54" i="1"/>
  <c r="K54" i="1" s="1"/>
  <c r="H55" i="1"/>
  <c r="K55" i="1" s="1"/>
  <c r="H56" i="1"/>
  <c r="H57" i="1"/>
  <c r="H58" i="1"/>
  <c r="K58" i="1" s="1"/>
  <c r="H59" i="1"/>
  <c r="K59" i="1" s="1"/>
  <c r="H60" i="1"/>
  <c r="K60" i="1" s="1"/>
  <c r="H61" i="1"/>
  <c r="H62" i="1"/>
  <c r="H63" i="1"/>
  <c r="H64" i="1"/>
  <c r="H65" i="1"/>
  <c r="K65" i="1" s="1"/>
  <c r="H66" i="1"/>
  <c r="K66" i="1" s="1"/>
  <c r="H67" i="1"/>
  <c r="K67" i="1" s="1"/>
  <c r="H68" i="1"/>
  <c r="H69" i="1"/>
  <c r="H70" i="1"/>
  <c r="K70" i="1" s="1"/>
  <c r="H71" i="1"/>
  <c r="K71" i="1" s="1"/>
  <c r="H72" i="1"/>
  <c r="K72" i="1" s="1"/>
  <c r="H73" i="1"/>
  <c r="H74" i="1"/>
  <c r="H75" i="1"/>
  <c r="H76" i="1"/>
  <c r="H77" i="1"/>
  <c r="K77" i="1" s="1"/>
  <c r="H78" i="1"/>
  <c r="K78" i="1" s="1"/>
  <c r="H79" i="1"/>
  <c r="K79" i="1" s="1"/>
  <c r="H80" i="1"/>
  <c r="H81" i="1"/>
  <c r="H82" i="1"/>
  <c r="K82" i="1" s="1"/>
  <c r="H83" i="1"/>
  <c r="H84" i="1"/>
  <c r="H85" i="1"/>
  <c r="H86" i="1"/>
  <c r="H87" i="1"/>
  <c r="H88" i="1"/>
  <c r="H89" i="1"/>
  <c r="H90" i="1"/>
  <c r="H91" i="1"/>
  <c r="K91" i="1" s="1"/>
  <c r="H92" i="1"/>
  <c r="H93" i="1"/>
  <c r="H94" i="1"/>
  <c r="K94" i="1" s="1"/>
  <c r="H95" i="1"/>
  <c r="H96" i="1"/>
  <c r="H97" i="1"/>
  <c r="O77" i="1" l="1"/>
  <c r="N79" i="1"/>
  <c r="O65" i="1"/>
  <c r="N67" i="1"/>
  <c r="O67" i="1" s="1"/>
  <c r="M64" i="1"/>
  <c r="O64" i="1" s="1"/>
  <c r="M63" i="1"/>
  <c r="O63" i="1" s="1"/>
  <c r="N51" i="1"/>
  <c r="K80" i="1"/>
  <c r="K68" i="1"/>
  <c r="K56" i="1"/>
  <c r="M90" i="1"/>
  <c r="M58" i="1"/>
  <c r="M76" i="1"/>
  <c r="M75" i="1"/>
  <c r="O75" i="1" s="1"/>
  <c r="K76" i="1"/>
  <c r="K64" i="1"/>
  <c r="K52" i="1"/>
  <c r="N95" i="1"/>
  <c r="N58" i="1"/>
  <c r="K87" i="1"/>
  <c r="K75" i="1"/>
  <c r="K63" i="1"/>
  <c r="K51" i="1"/>
  <c r="K74" i="1"/>
  <c r="K62" i="1"/>
  <c r="K50" i="1"/>
  <c r="K73" i="1"/>
  <c r="K61" i="1"/>
  <c r="K49" i="1"/>
  <c r="O53" i="1"/>
  <c r="N78" i="1"/>
  <c r="O78" i="1" s="1"/>
  <c r="N54" i="1"/>
  <c r="O54" i="1" s="1"/>
  <c r="O76" i="1"/>
  <c r="O51" i="1"/>
  <c r="N70" i="1"/>
  <c r="O70" i="1" s="1"/>
  <c r="K69" i="1"/>
  <c r="K57" i="1"/>
  <c r="N68" i="1"/>
  <c r="O68" i="1" s="1"/>
  <c r="O52" i="1"/>
  <c r="M96" i="1"/>
  <c r="K81" i="1"/>
  <c r="M74" i="1"/>
  <c r="M62" i="1"/>
  <c r="M50" i="1"/>
  <c r="O79" i="1"/>
  <c r="O55" i="1"/>
  <c r="M91" i="1"/>
  <c r="O91" i="1" s="1"/>
  <c r="M73" i="1"/>
  <c r="M61" i="1"/>
  <c r="M49" i="1"/>
  <c r="N52" i="1"/>
  <c r="O66" i="1"/>
  <c r="M86" i="1"/>
  <c r="O86" i="1" s="1"/>
  <c r="N74" i="1"/>
  <c r="N62" i="1"/>
  <c r="N50" i="1"/>
  <c r="N97" i="1"/>
  <c r="O97" i="1" s="1"/>
  <c r="M84" i="1"/>
  <c r="O84" i="1" s="1"/>
  <c r="N73" i="1"/>
  <c r="N61" i="1"/>
  <c r="N49" i="1"/>
  <c r="O49" i="1" s="1"/>
  <c r="K90" i="1"/>
  <c r="M83" i="1"/>
  <c r="M69" i="1"/>
  <c r="O69" i="1" s="1"/>
  <c r="M57" i="1"/>
  <c r="N72" i="1"/>
  <c r="O72" i="1" s="1"/>
  <c r="N60" i="1"/>
  <c r="O60" i="1" s="1"/>
  <c r="K89" i="1"/>
  <c r="M80" i="1"/>
  <c r="O80" i="1" s="1"/>
  <c r="M56" i="1"/>
  <c r="O56" i="1" s="1"/>
  <c r="N85" i="1"/>
  <c r="O85" i="1" s="1"/>
  <c r="N71" i="1"/>
  <c r="O71" i="1" s="1"/>
  <c r="N59" i="1"/>
  <c r="O59" i="1" s="1"/>
  <c r="K86" i="1"/>
  <c r="N84" i="1"/>
  <c r="K97" i="1"/>
  <c r="K85" i="1"/>
  <c r="N83" i="1"/>
  <c r="N57" i="1"/>
  <c r="O96" i="1"/>
  <c r="K93" i="1"/>
  <c r="K98" i="1"/>
  <c r="O98" i="1"/>
  <c r="O95" i="1"/>
  <c r="K88" i="1"/>
  <c r="K96" i="1"/>
  <c r="K84" i="1"/>
  <c r="K95" i="1"/>
  <c r="K83" i="1"/>
  <c r="O93" i="1"/>
  <c r="M94" i="1"/>
  <c r="O94" i="1" s="1"/>
  <c r="M82" i="1"/>
  <c r="M93" i="1"/>
  <c r="M81" i="1"/>
  <c r="O81" i="1" s="1"/>
  <c r="M92" i="1"/>
  <c r="O92" i="1" s="1"/>
  <c r="N82" i="1"/>
  <c r="O90" i="1"/>
  <c r="M89" i="1"/>
  <c r="O89" i="1" s="1"/>
  <c r="M88" i="1"/>
  <c r="O88" i="1" s="1"/>
  <c r="M87" i="1"/>
  <c r="O87" i="1" s="1"/>
  <c r="L21" i="1"/>
  <c r="L22" i="1"/>
  <c r="L23" i="1"/>
  <c r="M23" i="1" s="1"/>
  <c r="L24" i="1"/>
  <c r="M24" i="1" s="1"/>
  <c r="L25" i="1"/>
  <c r="M25" i="1" s="1"/>
  <c r="L26" i="1"/>
  <c r="M26" i="1" s="1"/>
  <c r="L27" i="1"/>
  <c r="M27" i="1" s="1"/>
  <c r="L28" i="1"/>
  <c r="M28" i="1" s="1"/>
  <c r="L29" i="1"/>
  <c r="N29" i="1" s="1"/>
  <c r="L30" i="1"/>
  <c r="N30" i="1" s="1"/>
  <c r="L31" i="1"/>
  <c r="N31" i="1" s="1"/>
  <c r="L32" i="1"/>
  <c r="N32" i="1" s="1"/>
  <c r="L33" i="1"/>
  <c r="L34" i="1"/>
  <c r="L35" i="1"/>
  <c r="M35" i="1" s="1"/>
  <c r="L36" i="1"/>
  <c r="M36" i="1" s="1"/>
  <c r="L37" i="1"/>
  <c r="M37" i="1" s="1"/>
  <c r="L38" i="1"/>
  <c r="M38" i="1" s="1"/>
  <c r="L39" i="1"/>
  <c r="M39" i="1" s="1"/>
  <c r="L40" i="1"/>
  <c r="M40" i="1" s="1"/>
  <c r="L41" i="1"/>
  <c r="N41" i="1" s="1"/>
  <c r="L42" i="1"/>
  <c r="N42" i="1" s="1"/>
  <c r="L43" i="1"/>
  <c r="N43" i="1" s="1"/>
  <c r="L44" i="1"/>
  <c r="N44" i="1" s="1"/>
  <c r="L45" i="1"/>
  <c r="L46" i="1"/>
  <c r="L47" i="1"/>
  <c r="M47" i="1" s="1"/>
  <c r="L48" i="1"/>
  <c r="M48" i="1" s="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O61" i="1" l="1"/>
  <c r="O73" i="1"/>
  <c r="K39" i="1"/>
  <c r="K27" i="1"/>
  <c r="O62" i="1"/>
  <c r="O57" i="1"/>
  <c r="O58" i="1"/>
  <c r="K46" i="1"/>
  <c r="K34" i="1"/>
  <c r="K22" i="1"/>
  <c r="K40" i="1"/>
  <c r="K28" i="1"/>
  <c r="O74" i="1"/>
  <c r="O50" i="1"/>
  <c r="O82" i="1"/>
  <c r="O83" i="1"/>
  <c r="K45" i="1"/>
  <c r="K21" i="1"/>
  <c r="K33" i="1"/>
  <c r="K47" i="1"/>
  <c r="K42" i="1"/>
  <c r="K30" i="1"/>
  <c r="K41" i="1"/>
  <c r="K29" i="1"/>
  <c r="N39" i="1"/>
  <c r="O39" i="1" s="1"/>
  <c r="N28" i="1"/>
  <c r="O28" i="1" s="1"/>
  <c r="K38" i="1"/>
  <c r="K26" i="1"/>
  <c r="K37" i="1"/>
  <c r="K25" i="1"/>
  <c r="K48" i="1"/>
  <c r="K36" i="1"/>
  <c r="K24" i="1"/>
  <c r="K35" i="1"/>
  <c r="K23" i="1"/>
  <c r="K44" i="1"/>
  <c r="K32" i="1"/>
  <c r="K43" i="1"/>
  <c r="K31" i="1"/>
  <c r="N40" i="1"/>
  <c r="O40" i="1" s="1"/>
  <c r="N27" i="1"/>
  <c r="O27" i="1" s="1"/>
  <c r="M46" i="1"/>
  <c r="M34" i="1"/>
  <c r="M22" i="1"/>
  <c r="N38" i="1"/>
  <c r="O38" i="1" s="1"/>
  <c r="N26" i="1"/>
  <c r="O26" i="1" s="1"/>
  <c r="M45" i="1"/>
  <c r="M33" i="1"/>
  <c r="M21" i="1"/>
  <c r="N37" i="1"/>
  <c r="O37" i="1" s="1"/>
  <c r="N25" i="1"/>
  <c r="O25" i="1" s="1"/>
  <c r="M44" i="1"/>
  <c r="O44" i="1" s="1"/>
  <c r="M32" i="1"/>
  <c r="O32" i="1" s="1"/>
  <c r="N48" i="1"/>
  <c r="O48" i="1" s="1"/>
  <c r="N36" i="1"/>
  <c r="O36" i="1" s="1"/>
  <c r="N24" i="1"/>
  <c r="O24" i="1" s="1"/>
  <c r="M43" i="1"/>
  <c r="O43" i="1" s="1"/>
  <c r="M31" i="1"/>
  <c r="O31" i="1" s="1"/>
  <c r="N47" i="1"/>
  <c r="O47" i="1" s="1"/>
  <c r="N35" i="1"/>
  <c r="O35" i="1" s="1"/>
  <c r="N23" i="1"/>
  <c r="O23" i="1" s="1"/>
  <c r="M42" i="1"/>
  <c r="O42" i="1" s="1"/>
  <c r="M30" i="1"/>
  <c r="O30" i="1" s="1"/>
  <c r="N46" i="1"/>
  <c r="N34" i="1"/>
  <c r="N22" i="1"/>
  <c r="M41" i="1"/>
  <c r="O41" i="1" s="1"/>
  <c r="M29" i="1"/>
  <c r="O29" i="1" s="1"/>
  <c r="N45" i="1"/>
  <c r="N33" i="1"/>
  <c r="N21" i="1"/>
  <c r="L20" i="1"/>
  <c r="M20" i="1" s="1"/>
  <c r="H20" i="1"/>
  <c r="J20" i="1"/>
  <c r="O100" i="1"/>
  <c r="O103" i="1" s="1"/>
  <c r="O21" i="1" l="1"/>
  <c r="O22" i="1"/>
  <c r="O34" i="1"/>
  <c r="O45" i="1"/>
  <c r="O46" i="1"/>
  <c r="O33" i="1"/>
  <c r="N20" i="1"/>
  <c r="O20" i="1" s="1"/>
  <c r="K20" i="1"/>
  <c r="O106" i="1"/>
  <c r="O99" i="1"/>
  <c r="O107" i="1" l="1"/>
  <c r="O101" i="1" l="1"/>
  <c r="O104" i="1" l="1"/>
  <c r="O105" i="1" s="1"/>
  <c r="O102" i="1"/>
  <c r="O10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<sst xmlns="http://schemas.openxmlformats.org/spreadsheetml/2006/main" count="203" uniqueCount="124">
  <si>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</si>
  <si>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</si>
  <si>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</si>
  <si>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</si>
  <si>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</si>
  <si>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</si>
  <si>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</si>
  <si>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</si>
  <si>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</si>
  <si>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</si>
  <si>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</si>
  <si>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</si>
  <si>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</si>
  <si>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</si>
  <si>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</si>
  <si>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</si>
  <si>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</si>
  <si>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</si>
  <si>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</si>
  <si>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</si>
  <si>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</si>
  <si>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</si>
  <si>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</si>
  <si>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</si>
  <si>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</si>
  <si>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</si>
  <si>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</si>
  <si>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</si>
  <si>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</si>
  <si>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</si>
  <si>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</si>
  <si>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</si>
  <si>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</si>
  <si>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</si>
  <si>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</si>
  <si>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</si>
  <si>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</si>
  <si>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</si>
  <si>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</si>
  <si>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</si>
  <si>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</si>
  <si>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</si>
  <si>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</si>
  <si>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</si>
  <si>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</si>
  <si>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MANTENIMIENTO PREVENTIVO A: AGITADOR MAGNETICO CON CALENTAMIENTO MAR PLACA 9015 9016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</si>
  <si>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BAÑO DE AGUA MARCA MEMMERT DE ALEMANIA M PLACA 9210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</si>
  <si>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MICROPIPETEADOR PARA PIPETAS DE 0.1 - 10 PLACA 9214 Se requiere: 1. Revisión funcional. 2. Desensamble del equipo. 3. Revisión, ajuste, limpieza y lubricación de sistema mecánico. 4. Limpieza general. 5. Ensamble del equipo. 7. Prueba funcional final.</t>
  </si>
  <si>
    <t>SERVICIO DE MANTENIMIENTO PREVENTIVO A: MICROPIPETEADOR PARA CAPILARES DESECHABL PLACA 9220 9221 Se requiere: 1. Revisión funcional. 2. Desensamble del equipo. 3. Revisión, ajuste, limpieza y lubricación de sistema mecánico. 4. Limpieza general. 5. Ensamble del equipo. 7. Prueba funcional final.</t>
  </si>
  <si>
    <t>SERVICIO DE MANTENIMIENTO PREVENTIVO A: BAÑO DE MARIA MEMMERT W 270 No. 840532 PLACA 10291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</si>
  <si>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BAÑO SEROLOGICO CON RECIRCULACION MARCA PLACA 10293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</si>
  <si>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ESPECTROFOMETRO SPECTRONIC 20 PARA FLU PLACA 16714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</si>
  <si>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PIPETA AUTOMATICA V-1000 U REF: IMCOL S/ PLACA 18690 Se requiere: 1. Revisión funcional. 2. Desensamble del equipo. 3. Revisión, ajuste, limpieza y lubricación de sistema mecánico. 4. Limpieza general. 5. Ensamble del equipo. 6. Prueba funcional final.</t>
  </si>
  <si>
    <t>SERVICIO DE MANTENIMIENTO PREVENTIVO A: CENTRIFUGA PARA 24 TUBOS 0091 CLAY ADAMS PLACA 20306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</si>
  <si>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CONDUCTIVIMETRO DIGITAL PORTATIL MICROP PLACA 9068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</si>
  <si>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BALANZA ELECTRONICA DIGITAL 0.01 GR HASTA 310 G OHAUS PLACA 41250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</si>
  <si>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PENETROMETRO PARA SUELOS. MARCA GILSON. MOD.HM-502 PLACA 42718 Se requiere: 1. Revisión funcional. 2. Desensamble del equipo. 3. Revisión, ajuste, limpieza y lubricación de sistema mecánico. 4. Limpieza general. 5. Ensamble del equipo. 7. Prueba funcional final.</t>
  </si>
  <si>
    <t>SERVICIO DE MANTENIMIENTO PREVENTIVO A: PHMETRO MARCA HANNA MOD.HI 99121 S/N 08516922 PLACA 42746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</si>
  <si>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ESPECTO FOTOMETRO MARCA THERMO, MODELO GESYS 10S UV VIS LAMPARAS INTERFACE: FLASH DE XEON. S/N 2L6Q206002. INCLUYE: MANUAL, CABLE DE PODER, FORRO PROTECTOR, CABLE DE DATOS, PORTA CELDAS. PLACA 45009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</si>
  <si>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BALANZA DIGITAL PARA LABORATORIO DE ALTA PRECISON, PLATO 9CM DE DIAMETRO, MARCA LEXUS  PLACA 52668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</si>
  <si>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BURETA DIGITAL PLACA 55330 55331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</si>
  <si>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PAQUETE AGITADOR CON VTF Y VARILLA DE SOPORTE; ESTRUCTURA EN TECNOPROPILENO CON PLACA CALEFACTORA  DE CERAMICA, PROGRAMACION DE VELOCIDAD. INCLUYE AGITADOR MAGNETICO CON CALENTAMIENTO TECNOREGULAR DIGITAL MARCA VELP PLACA 56560 56564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</si>
  <si>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BALANZA DE PRECISION CAPACIDAD 1200 G, SENSIBILIDAD 1,01 G, REPETITIVIDAD 0,02 G DESVEST, LINEALIDAD 0,03 G, CALIBRACION SELECCIONABLE POR EL USUARIO  O CALIBRACION DE LINEALIDAD/ DIGITAL CON PESA EXTERNA, ALIMENTACION ELECTRICA, ADAPTADOR AC. MARCA OHAUS. PLACA 56577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</si>
  <si>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DESTILADOR EN ACERO INOXIDABLE, SISTEMA DE DESTILACION AVANZADO, CAPACIDAD 4 L /HORA, CALENTADOR: (LXDXH) 3 KW CONSUMO DE AGUA: 40 L; MATERIAL ACERO INOXIDABLE, AGUA TIPO iii, VOLTAJE 220 V/50 HZ. MARCA FINITECH. PLACA 56579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</si>
  <si>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CABINA EXTRACTORA DE GASES DE HUMOS 100X FABRICADA BAJO CONFORMIDAD CON LAS NORMAS ANSI/ASHRAE 110-1995 NFPA 45 Y ANSI z9,5. MARCA PHYSIS. PLACA 56582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</si>
  <si>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DESTILADOR EN ACERO INOXIDABLE, SISTEMA DE DESTILACION AVANZADO, CAPACIDAD 4 L /HORA, CALENTADOR: (LXDXH) 3 KW CONSUMO DE AGUA: 40 L; MATERIAL ACERO INOXIDABLE, AGUA TIPO iii, VOLTAJE 220 V/50 HZ. MARCA FINITECH. PLACA 56594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</si>
  <si>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PH- METRO DIGITAL. PORTÁTIL CON RANGO DE 0 A 14 DE 0.01 PH, MEDIDOR CON ELECTRODO ST320 (3 EN 1) KIT IP54, SUJETADOR, CORREA, 4 BATERÍAS, PH 1999,1999 MV RESOLUCIÓN 0,01 PH. MARCA OHAUS. PLACA 56630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</si>
  <si>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PHMETROPH/MV, CONCENTRACIÓN DE IONES ORPREDOX, CONDUCTIVIDAD, OXÍGENO DISUELTO, PANTALLA LCD DE GRAN TAMAÑO, PARÁMETROS PH:0 HASTA 14,00 PH.ORP:+/-1999. CONDUCTIVIDAD: 200US/MS/20MS/200MS. TDS OXÍGENO DISUELTO. MARCA LOVIBOND PLACA 56634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</si>
  <si>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CORRECTIVO A: LIOFILIZADOR PARA MESA CON CUBIERTA DE TEFLON DE 2,5 LTS, MARCA LABCONCO, MODELO FREEZONE PLACA 50656 Se requiere (1).Verificación y puesta en marcha. (2) Revisión sistema eléctrico y electrónico. (3) cambio de empaques y comprobación de funcionamiento. (4) limpieza interna y externa.</t>
  </si>
  <si>
    <t>SERVICIO DE MANTENIMIENTO CORRECTIVO A: BOMBA DE RECIRCULACION DE AGUA JP, MARCA VELP PLACA 50668 Se requiere (1). Verificación y puesta en marcha. (2) Verificación y cambio de mangueras degun deterioro o avería. (3) Revisión a sistema eléctrico y electrónico. (4) Limpieza interna y externa.</t>
  </si>
  <si>
    <t>SERVICIO DE MANTENIMIENTO CORRECTIVO A: SCRUBBER SMS , MARCA VELP PLACA 50669 Se requiere (1). Verificación y puesta en marcha. (2) Cambio de filtro (3). Limpieza interna y externa (4) Control de fugas de agua.</t>
  </si>
  <si>
    <t>SERVICIO DE MANTENIMIENTO CORRECTIVO A: ANALIZADOR DE NITROGENO DUMAS NTA 701 PLACA 50666 Se requiere (1). Se requiere instalación al sistema de gases presente en el laboratorio de nutrición (2) verificación y puesta en marcha (3) revisión a sistema eléctrico y electrónico (4) limpieza interna y externa.</t>
  </si>
  <si>
    <t>SERVICIO DE MANTENIMIENTO CORRECTIVO A: CABINA EXTRACTOR MONO DE 1,2 M, INCLUYE SUPERFICIE DE TRABAJO Y POSETA PLACA 50671 Se requiere (1). Requiere instalación del arrancador o fuente de poder (2). Verificación y ajuste de motor (simens 3- motor 1LA7073-4YA60.  S1 IP55./ 319216) (3).  Impermeabilizar y colocación de cubierta en zona donde se ubica el motor. (4) Verificación y puesta en marcha (5) Limpieza interna y externa.</t>
  </si>
  <si>
    <t>SERVICIO DE MANTENIMIENTO CORRECTIVO A: MOLINO UNIVERSAL DE FUNCIONAMIENTO CONTINUO IKA, MF 10, CABEZAL DE MOLIENDA MF 10 Y TAMIZ PLACA 50675 Se requiere (1). Requiere cambio de piezas para cierre del elemento (2).Revisión del sistema eléctrico (3) verificación y puesta en marcha (4) Limpieza interna y externa del elemento.</t>
  </si>
  <si>
    <t>SERVICIO DE MANTENIMIENTO CORRECTIVO A: EXTRACTOR DE GRASA MODELO GOLDFISCH DE 6 PUESTOS, MARCA LABCONCO INCLUYE BOMBA VACIO PLACA 50676 Se requiere (1). Verificación de las planchas de calentamiento de los puesto 5 y 6 ya que no calientan  (2). Cambio total de todos los empaques  (3). Revisión del sistema graduación de temperatura. (4) limpieza interna y externa (5) verificación y puesta en marcha.</t>
  </si>
  <si>
    <t>SERVICIO DE MANTENIMIENTO PREVENTIVO A: BOMBA DE VACIO TIPO MZ 2C, MARCA VACCUBRAND PLACA 50678 Se requiere (1) Limpieza a componentes internos y externos, lubricación de ser necesario. (2) verificación y puesta en marcha</t>
  </si>
  <si>
    <t>SERVICIO DE MANTENIMIENTO CORRECTIVO A: PLANCHA CON AGITADOR MAGNETICO AJUSTABLE A 1600 RPM TEMPERATURA MAXIMA DE CALENTAMIENTO 380° CELCIUS AJUSTABLE TERMOMETRO   PLACA 64941 64943 64947 64949 64952 64944 64958 Se requiere (1) Revisión del sistema eléctrico, comprobar que los indicadores lumínicos funcionen (2) cambio de cables que se encuentren expuestos (3) Limpieza interna y externa (4) verificación de funcionamiento de los reguladores de temperatura (5) Verificación y puesta en marcha.</t>
  </si>
  <si>
    <t>SERVICIO DE MANTENIMIENTO CORRECTIVO A: EQUIPO ELECTROEYACULADOR MARCA ELECTRO J PLACA 16591 Se requiere (1) Verificación y puesta en marcha (2) Revisión del sistema eléctrico y cambio de los componentes que se encuentren dañados (3) limpieza interna y externa.</t>
  </si>
  <si>
    <t>SERVICIO DE MANTENIMIENTO CORRECTIVO A: TERMO 35 VHC PLACA 16681 Se requiere (1) Verificación y corrección de fugas de nitrógeno (2) Comprobación de funcionamiento óptimo (3) limpieza interna y externa.</t>
  </si>
  <si>
    <t>SERVICIO DE MANTENIMIENTO PREVENTIVO A: IMPRESORA PARA PAJILLAS PLACA 46065 Se requiere (1) limpieza de componentes internos y externos (2) verificación y puesta en marcha.</t>
  </si>
  <si>
    <t>SERVICIO DE MANTENIMIENTO CORRECTIVO A: EMPACADORA Y SELLADORA PARA PAJILLAS MARCA MINITUBE, REFERENCIA 13400/9900 PLACA 46064 Se requiere (1) Verificación y puesta en marcha (2) revisión de la bomba de vacío (3) limpieza a componentes internos y externos (4) incluir esferas selladoras de pajillas.</t>
  </si>
  <si>
    <t>SERVICIO DE MANTENIMIENTO CORRECTIVO A: AQUILA PRO ASP18 marca ESAOTE PIEMEDICAL  Origen Holandés numero de parte 109701010000 serie  00826 PLACA 60358 Se requiere (1) Verificación y puesta en marcha (2) Revisión y ajuste de los parámetros de medición en todos los canales (3) revisión de los componentes eléctricos y electrónicos (4) limpieza interna y externa.</t>
  </si>
  <si>
    <t>SERVICIO DE MANTENIMIENTO CORRECTIVO A: Microscopio binocular marca ADVANCED OPTICAL referencia XSP-136 A S/N 86 PLACA 60361 60366 Se requiere (1) Revisión y ajuste de los objetos de cada uno de los binoculares (2) revisión de la luminaria de cada uno de los dispositivos (3) limpieza interna y externa (4) verificación y puesta en marcha.</t>
  </si>
  <si>
    <t>SERVICIO DE MANTENIMIENTO PREVENTIVO A: Electroeyaculador para bovino ELECTRO JAC 5 S/N 131 PLACA 60400 Se requiere (1) Verificación y puesta en marcha (2) limpieza interna y externa de los componentes.</t>
  </si>
  <si>
    <t>SERVICIO DE MANTENIMIENTO PREVENTIVO A: SIERRA SINFIN OMEGA 9222 PLACA 16437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</si>
  <si>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BALANZA ELECTRONICA DE PRECISION SARTORI PLACA 16438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Parametrización y ajuste</t>
  </si>
  <si>
    <t>SERVICIO DE MANTENIMIENTO PREVENTIVO A: TINA QUESERA CON ACCESORIOS EN ACERO INO PLACA 26960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</si>
  <si>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EXTRACTOR DE AIRE PLACA 32842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</si>
  <si>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EXTRACTOR DE GASES PLACA 33261 33262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</si>
  <si>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REFRACTOMETRO DE 0-85 DIGITAL PLACA 35988 Se requiere: 1. Revisión funcional. 2. Desensamble del equipo. 3. Revisión, ajuste, limpieza y lubricación de sistema mecánico. 4. Limpieza general. 5. Ensamble del equipo. 7. Prueba funcional final.   </t>
  </si>
  <si>
    <t>SERVICIO DE MANTENIMIENTO PREVENTIVO A: HIDROLAVADORA 1400 PSI, 2HP, 5 LT MIN, 110 VOLTIOS PLACA 49634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</si>
  <si>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TAJADORA DE JAMON Y QUESO PLACA 52663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</si>
  <si>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REFRACTOMETRO PLACA 55346 55347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</si>
  <si>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REFRACTOMETRO DIGITAL PLACA 55348 55349 Se requiere: 1. Revisión funcional. 2. Desensamble del equipo. 3. Revisión, ajuste, limpieza y lubricación de sistema mecánico. 4. Limpieza general. 5. Ensamble del equipo. 7. Prueba funcional final.   </t>
  </si>
  <si>
    <t>SERVICIO DE MANTENIMIENTO PREVENTIVO A: TERMOMETRO INFRAROJO LASER PLACA 55352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
  </si>
  <si>
    <t>SERVICIO DE MANTENIMIENTO PREVENTIVO A: ESTUFA HOT-PLATE ELECTRICA CON PLACA  PLACA 9171 Se requiere: 1. Revisión funcional.  2. Revisión, ajuste y limpieza de sistema eléctrico                                                                                                                                                                                                         </t>
  </si>
  <si>
    <t>SERVICIO DE MANTENIMIENTO CORRECTIVO A: BAÑO MARIA WB14 MEMMERT F-NR 14960697 PLACA 10292 Se requiere:  1. Revisión funcional.  2. Desensamble del equipo.  3. Revisión, ajuste y limpieza de sistema eléctrico.</t>
  </si>
  <si>
    <t>SERVICIO DE MANTENIMIENTO CORRECTIVO A: HORNO DE PRECISION MARCA DIES  PLACA 16675 Se requiere:  1. Revisión funcional.   2. Desensamble del equipo.  3. Revisión, ajuste y limpieza de sistema eléctrico.                                            </t>
  </si>
  <si>
    <t>SERVICIO DE MANTENIMIENTO PREVENTIVO A: MEDIDOR DE PH/ CON 510 DE MESA Y CELDA DE PLACA 28498 Se requiere: 1. Revisión funcional.   3. Revisión, ajuste y limpieza. </t>
  </si>
  <si>
    <t>SERVICIO DE MANTENIMIENTO PREVENTIVO A: ESPECTROFOTOMETRO UV-VIS, MODELO UV-1800 MARCASHIMADZU PLACA 50681 Se requiere:  1. Revisión funcional.   2. Desensamble del equipo.  3. Revisión, ajuste y limpieza de sistema eléctrico y electrónico.                                              </t>
  </si>
  <si>
    <t>SERVICIO DE MANTENIMIENTO CORRECTIVO A: DESTILADOR MODELO 9000 DST 210-002, TUTTNAUER PLACA 50683 Se requiere:  1. Revisión funcional.                                               2. Desensamble del equipo.  3. Revisión, ajuste y limpieza de sistema eléctrico y electrónico.                                              </t>
  </si>
  <si>
    <t>SERVICIO DE MANTENIMIENTO PREVENTIVO A: PH METRO MULTIPARAMETRO DE MESA  PROLAB 2000, MARCA SI ANALYTICS PLACA 50686 50687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</si>
  <si>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CORRECTIVO A: MOLINO PARA SUELOS MOTOR INDUCCIÓN CON 1/4 CV. CONTROL DE VELOCIDAD ELECTRÓNICO. LECTURA DE RPM ANALÓGICO FIJO EN 1750 RPM. ROTOR MARTILLOS MÓVILES  VOLTAJE / POTENCIA 220 VAC / 200 WATTS ACOMPAÑA - TAMIZ DE RETENCIÓN  - EMBUDO DE ALIMENTACIÓN -COLECTOR DE MUESTRAS CON TELA MALLA DE 2,0 MM. MARCA TECNAL PLACA 56625 Se requiere: 1. Revisión funcional.  2. Desensamble del equipo. 3. Revisión, ajuste y limpieza. </t>
  </si>
  <si>
    <t>SERVICIO DE MANTENIMIENTO CORRECTIVO A: MUFLA DIGITAL PROGRAMABLE MARCA NEYTECH PLACA 9183 Se requiere:  1. Revisión funcional.   2. Revisión, ajuste y limpieza de sistema eléctrico y electrónico.   3. Revisión, ajuste, limpieza y lubricación de sistema mecánico.                                          4. Verificación de datos programables.                </t>
  </si>
  <si>
    <t>SERVICIO DE MANTENIMIENTO PREVENTIVO A: CENTRIFUGA PLACA 4582 Se requiere:  1. Revisión funcional.  2. Desensamble del equipo. 3. Revisión, ajuste y limpieza de sistema eléctrico y electrónico.                                              </t>
  </si>
  <si>
    <t>SERVICIO DE MANTENIMIENTO PREVENTIVO A: PLANCHA DE AGITACION CORNING P-353 PLACA 10276 Se requiere: 1. Revisión funcional. 2. Desensamble del equipo. 3. Revisión, ajuste y limpieza de sistema eléctrico y electrónico.                                              </t>
  </si>
  <si>
    <t>SERVICIO DE MANTENIMIENTO CORRECTIVO A: BOMBA DE VACIO BAST S/N 9903733734 PLACA 9195 Se requiere:  1. Revisión funcional. 2. Desensamble del equipo. 3. Revisión, ajuste y limpieza de sistema eléctrico.</t>
  </si>
  <si>
    <t>SERVICIO DE MANTENIMIENTO PREVENTIVO A: BOMBA DE VACIO SARGENT WELCH MOD 1402 DE PLACA 20278 Se requiere: 1. Revisión funcional.                                               2. Desensamble del equipo. 3. Revisión, ajuste y limpieza de sistema eléctrico.</t>
  </si>
  <si>
    <t>SERVICIO DE MANTENIMIENTO PREVENTIVO A: AGITADOR RECIPROCO MARCA EBERBACH VELOCI PLACA 30077 Se requiere: 1. Revisión funcional. 2. Desensamble del equipo. 3. Revisión, ajuste y limpieza de sistema eléctrico y electrónico.                                              </t>
  </si>
  <si>
    <t>SERVICIO DE MANTENIMIENTO CORRECTIVO A: BOMBA DE VACIO CAPACIDAD 8.5 PIES CUBICO PLACA 30806 Se requiere: 1. Revisión funcional. 2. Desensamble del equipo. 3. Revisión, ajuste y limpieza de sistema eléctrico.</t>
  </si>
  <si>
    <t>SERVICIO DE MANTENIMIENTO PREVENTIVO A: PH-METRO DIGITAL MARCA SCHOTT. S/N 11280549. INCLUYE: MANUAL, SOPORTE, BEAKER Y DOS SOLUCIONES. PLACA 45003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</si>
  <si>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TITULADOR AUTOMATICO TL 6000/20 ML ,  MARCA SI ANALYTICS PLACA 50684 50685 Se requiere:  1. Revisión funcional.  2. Desensamble del equipo. 3. Revisión, ajuste y limpieza de sistema eléctrico y electrónico. 4. Revisión, ajuste, limpieza y lubricación de sistema mecánico.  5. Verificación de datos programables.  6. Verificación de toma de datos.                           </t>
  </si>
  <si>
    <t>SERVICIO DE MANTENIMIENTO PREVENTIVO A: PH METRO PORTATIL HL 100 FIELD, MARCA SI ANALYTICS PLACA 50689 50690 50691 Se requiere:  1. Revisión funcional. 2. Desensamble del equipo. 3. Revisión, ajuste y limpieza de sistema.                                                                                     4. Verificación de datos programables.  5. Verificación de toma de datos.                           </t>
  </si>
  <si>
    <t>SERVICIO DE MANTENIMIENTO PREVENTIVO A: BOMBA DE VACIO  93 MBAR/WOB 2534, MARCA WELCH PLACA 50692 Se requiere: 1. Revisión funcional.   2. Desensamble del equipo.  3. Revisión, ajuste y limpieza de sistema.                                                                                     4. Verificación de datos programables.  5. Verificación de toma de datos.                           </t>
  </si>
  <si>
    <t>SERVICIO DE MANTENIMIENTO PREVENTIVO A: CONDUCTIVIMETRO HANDYLAB HL 200 VERSATILE, INCLUYE CARCASA PROTECTORA MODELO Z389 PLACA 50693 50694 50695 50696 Se requiere:  1. Revisión funcional.  2. Desensamble del equipo. 3. Revisión, ajuste y limpieza de sistema.                                                                                     4. Verificación de datos programables.  5. Verificación de toma de datos.                           </t>
  </si>
  <si>
    <t>SERVICIO DE MANTENIMIENTO PREVENTIVO A: PAQUETE AGITADOR CON VTF Y VARILLA DE SOPORTE; ESTRUCTURA EN TECNOPROPILENO CON PLACA CALEFACTORA  DE CERAMICA, PROGRAMACION DE VELOCIDAD. INCLUYE AGITADOR MAGNETICO CON CALENTAMIENTO TECNOREGULAR DIGITAL MARCA VELP PLACA 56562 56563 Se requiere: 1. Revisión funcional. 2. Desensamble del equipo. 3. Revisión, ajuste y limpieza de sistema.                                                                                     4. Verificación de datos programables.                                      </t>
  </si>
  <si>
    <t>SERVICIO DE MANTENIMIENTO PREVENTIVO A: AGITADOR MECANICO, VELOCIDAD 50-1300 RPM; VISUALIZACION DE VELOCIDAD ANALOGA POTENCIA 30w VOLTAJE 80-260v/50-60 Hz. MARCA VELP PLACA 56565 56566 Se requiere: 1. Revisión funcional.  2. Desensamble del equipo.  3. Revisión, ajuste y limpieza de sistema.                                                                                     4. Verificación de datos programables.                                      </t>
  </si>
  <si>
    <t>SERVICIO DE MANTENIMIENTO PREVENTIVO A: BALANZA ANALITICA CAPACIDAD 220G, SENSIBILIDAD 1,1 MG, REPETITIVIDAD 0,1 MG LINEALIDAD 0,3 MG DIAMETRO DEL PLATO 9CM CON BURBUJA DE NIVEL. MARCA OHAUS PLACA 56569 Se requiere: 1. Revisión funcional. 2. Desensamble del equipo.  3. Revisión, ajuste y limpieza de sistema.                                                                                     4. Verificación de datos programables.                                      </t>
  </si>
  <si>
    <t>SERVICIO DE MANTENIMIENTO PREVENTIVO A: CABINA EXTRACTORA DE GASES DE HUMOS 100X FABRICADA BAJO CONFORMIDAD CON LAS NORMAS ANSI/ASHRAE 110-1995 NFPA 45 Y ANSI z9,5. MARCA PHYSIS. PLACA 56581 Se requiere:  1. Revisión funcional.  2. Desensamble del equipo. 3. Revisión, ajuste y limpieza de sistema eléctrico.</t>
  </si>
  <si>
    <t>SERVICIO DE MANTENIMIENTO PREVENTIVO A: CONDUCTIVIMETRO DIGITAL PORTATIL, ST300C, CONDUCTIVIDAD TOTAL DE SOLIDOS DISUELTOS (TDS) DE MEDICION, MONITOR PANTALLA DE CRISTAL LIQUIDO (LCD) OPERACIÓN BATERIAS. MARCA OHAUS. PLACA 56587 Se requiere:1. Revisión funcional.   2. Desensamble del equipo. 3. Revisión, ajuste y limpieza de sistema.                                                                                     4. Verificación de datos programables. 5. Verificación de toma de datos.                           </t>
  </si>
  <si>
    <t>SERVICIO DE MANTENIMIENTO PREVENTIVO A: CONDUCTIVIMETRO DIGITAL PORTATIL, ST300C, CONDUCTIVIDAD TOTAL DE SOLIDOS DISUELTOS (TDS) DE MEDICION, MONITOR PANTALLA DE CRISTAL LIQUIDO (LCD) OPERACIÓN BATERIAS. MARCA OHAUS. PLACA 56588 56589 56590 Se requiere:  1. Revisión funcional.  2. Desensamble del equipo.  3. Revisión, ajuste y limpieza de sistema.                                                                                     4. Verificación de datos programables.  5. Verificación de toma de datos.                           </t>
  </si>
  <si>
    <t>SERVICIO DE MANTENIMIENTO PREVENTIVO A: MEDIDOR DE DIOXIDO DE CARBONO PLACA 61098 Se requiere:  1. Revisión funcional.   2. Desensamble del equipo. 3. Revisión, ajuste y limpieza de sistema.                                                                                     4. Verificación de datos programables. 5. Verificación de toma de datos.                           </t>
  </si>
  <si>
    <t>BOLSA DE REPUESTOS BOLSA DE RESPUESTOS POR VALOR DE 4´000.000 IVA INCLUIDO CON EL F IN DE CUBRIR CUALQUIER PIEZA O REPUESTO REQUERIDO EN LOS MANTENIMIENTOS PREVENTIVOS Y CORRECTIVOS EN ALGUNO DE LOS EQUIPOS DE LOS LABORATORIOS DE AGROPECUARIAS.</t>
  </si>
  <si>
    <t>SERVICIO DE MANTENIMIENTO PREVENTIVO A: AGITADOR ORBITAL CLAY ADAMS MOD. YANKEE PLACA 1684 
Se requiere:                                                               
 1. Revisión funcional.                                              
2. Desensamble del equipo.                                  
3. Revisión, ajuste y limpieza de sistema eléctrico.                                                                      
4. Revisión, ajuste, limpieza y lubricación de sistema mecánico.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</si>
</sst>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1">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3" fillId="35" borderId="1" xfId="0" applyFont="1" applyFill="1" applyBorder="1" applyAlignment="1" applyProtection="1">
      <alignment horizontal="left" wrapText="1"/>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1" xfId="0"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8" xfId="0" applyFont="1" applyBorder="1" applyAlignment="1">
      <alignment wrapText="1"/>
    </xf>
    <xf numFmtId="0" fontId="1" fillId="0" borderId="27" xfId="0" applyFont="1" applyBorder="1" applyAlignment="1">
      <alignment wrapText="1"/>
    </xf>
    <xf numFmtId="0" fontId="1" fillId="0" borderId="28" xfId="0" applyFont="1" applyBorder="1" applyAlignment="1">
      <alignment vertical="top"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9" fillId="0" borderId="28" xfId="0" applyFont="1" applyBorder="1" applyAlignment="1">
      <alignment vertical="top" wrapText="1"/>
    </xf>
    <xf numFmtId="43" fontId="3" fillId="0" borderId="26" xfId="3"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6" fillId="0" borderId="1" xfId="3" applyFont="1" applyFill="1" applyBorder="1" applyAlignment="1" applyProtection="1">
      <alignment vertical="center"/>
      <protection hidden="1"/>
    </xf>
    <xf numFmtId="0" fontId="1" fillId="0" borderId="28" xfId="0" applyFont="1" applyBorder="1" applyAlignment="1">
      <alignment horizontal="left" vertical="top" wrapText="1"/>
    </xf>
    <xf numFmtId="0" fontId="3" fillId="35" borderId="1" xfId="0" applyFont="1" applyFill="1" applyBorder="1" applyAlignment="1" applyProtection="1">
      <alignment horizontal="left" wrapText="1"/>
      <protection hidden="1"/>
    </xf>
    <xf numFmtId="0" fontId="1" fillId="0" borderId="28" xfId="0" applyFont="1" applyBorder="1" applyAlignment="1" applyProtection="1">
      <alignment horizontal="center" vertical="center" wrapText="1"/>
      <protection hidden="1"/>
    </xf>
    <xf numFmtId="43" fontId="12" fillId="35" borderId="1" xfId="4"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6"/>
  <sheetViews>
    <sheetView tabSelected="1" topLeftCell="A101" zoomScale="85" zoomScaleNormal="85" zoomScaleSheetLayoutView="70" zoomScalePageLayoutView="55" workbookViewId="0">
      <selection activeCell="G22" sqref="G22"/>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1"/>
      <c r="B2" s="61" t="s">
        <v>0</v>
      </c>
      <c r="C2" s="61"/>
      <c r="D2" s="61"/>
      <c r="E2" s="61"/>
      <c r="F2" s="61"/>
      <c r="G2" s="61"/>
      <c r="H2" s="61"/>
      <c r="I2" s="61"/>
      <c r="J2" s="61"/>
      <c r="K2" s="61"/>
      <c r="L2" s="61"/>
      <c r="M2" s="61"/>
      <c r="N2" s="50" t="s">
        <v>37</v>
      </c>
      <c r="O2" s="50"/>
    </row>
    <row r="3" spans="1:15" ht="15.75" customHeight="1" x14ac:dyDescent="0.25">
      <c r="A3" s="51"/>
      <c r="B3" s="61" t="s">
        <v>1</v>
      </c>
      <c r="C3" s="61"/>
      <c r="D3" s="61"/>
      <c r="E3" s="61"/>
      <c r="F3" s="61"/>
      <c r="G3" s="61"/>
      <c r="H3" s="61"/>
      <c r="I3" s="61"/>
      <c r="J3" s="61"/>
      <c r="K3" s="61"/>
      <c r="L3" s="61"/>
      <c r="M3" s="61"/>
      <c r="N3" s="50" t="s">
        <v>40</v>
      </c>
      <c r="O3" s="50"/>
    </row>
    <row r="4" spans="1:15" ht="16.5" customHeight="1" x14ac:dyDescent="0.25">
      <c r="A4" s="51"/>
      <c r="B4" s="61" t="s">
        <v>36</v>
      </c>
      <c r="C4" s="61"/>
      <c r="D4" s="61"/>
      <c r="E4" s="61"/>
      <c r="F4" s="61"/>
      <c r="G4" s="61"/>
      <c r="H4" s="61"/>
      <c r="I4" s="61"/>
      <c r="J4" s="61"/>
      <c r="K4" s="61"/>
      <c r="L4" s="61"/>
      <c r="M4" s="61"/>
      <c r="N4" s="50" t="s">
        <v>41</v>
      </c>
      <c r="O4" s="50"/>
    </row>
    <row r="5" spans="1:15" ht="15" customHeight="1" x14ac:dyDescent="0.25">
      <c r="A5" s="51"/>
      <c r="B5" s="61"/>
      <c r="C5" s="61"/>
      <c r="D5" s="61"/>
      <c r="E5" s="61"/>
      <c r="F5" s="61"/>
      <c r="G5" s="61"/>
      <c r="H5" s="61"/>
      <c r="I5" s="61"/>
      <c r="J5" s="61"/>
      <c r="K5" s="61"/>
      <c r="L5" s="61"/>
      <c r="M5" s="61"/>
      <c r="N5" s="50" t="s">
        <v>38</v>
      </c>
      <c r="O5" s="50"/>
    </row>
    <row r="7" spans="1:15" x14ac:dyDescent="0.25">
      <c r="A7" s="9" t="s">
        <v>39</v>
      </c>
    </row>
    <row r="8" spans="1:15" x14ac:dyDescent="0.25">
      <c r="A8" s="9"/>
    </row>
    <row r="9" spans="1:15" x14ac:dyDescent="0.25">
      <c r="A9" s="10" t="s">
        <v>29</v>
      </c>
    </row>
    <row r="10" spans="1:15" ht="25.5" customHeight="1" x14ac:dyDescent="0.25">
      <c r="A10" s="68" t="s">
        <v>28</v>
      </c>
      <c r="B10" s="68"/>
      <c r="C10" s="11"/>
      <c r="E10" s="12" t="s">
        <v>21</v>
      </c>
      <c r="F10" s="70"/>
      <c r="G10" s="71"/>
      <c r="K10" s="13" t="s">
        <v>16</v>
      </c>
      <c r="L10" s="72"/>
      <c r="M10" s="73"/>
      <c r="N10" s="74"/>
    </row>
    <row r="11" spans="1:15" ht="15.75" thickBot="1" x14ac:dyDescent="0.3">
      <c r="A11" s="11"/>
      <c r="B11" s="26"/>
      <c r="C11" s="11"/>
      <c r="E11" s="14"/>
      <c r="F11" s="14"/>
      <c r="G11" s="14"/>
      <c r="K11" s="15"/>
      <c r="L11" s="16"/>
      <c r="M11" s="16"/>
      <c r="N11" s="16"/>
    </row>
    <row r="12" spans="1:15" ht="30.75" customHeight="1" thickBot="1" x14ac:dyDescent="0.3">
      <c r="A12" s="55" t="s">
        <v>26</v>
      </c>
      <c r="B12" s="56"/>
      <c r="C12" s="17"/>
      <c r="D12" s="52" t="s">
        <v>17</v>
      </c>
      <c r="E12" s="53"/>
      <c r="F12" s="53"/>
      <c r="G12" s="54"/>
      <c r="H12" s="5"/>
      <c r="I12" s="27"/>
      <c r="J12" s="27"/>
      <c r="K12" s="15"/>
    </row>
    <row r="13" spans="1:15" ht="15.75" thickBot="1" x14ac:dyDescent="0.3">
      <c r="A13" s="57"/>
      <c r="B13" s="58"/>
      <c r="C13" s="17"/>
      <c r="D13" s="16"/>
      <c r="E13" s="14"/>
      <c r="F13" s="14"/>
      <c r="G13" s="14"/>
      <c r="K13" s="15"/>
    </row>
    <row r="14" spans="1:15" ht="30" customHeight="1" thickBot="1" x14ac:dyDescent="0.3">
      <c r="A14" s="57"/>
      <c r="B14" s="58"/>
      <c r="C14" s="17"/>
      <c r="D14" s="52" t="s">
        <v>18</v>
      </c>
      <c r="E14" s="53"/>
      <c r="F14" s="53"/>
      <c r="G14" s="54"/>
      <c r="H14" s="5"/>
      <c r="I14" s="27"/>
      <c r="J14" s="27"/>
      <c r="K14" s="15"/>
    </row>
    <row r="15" spans="1:15" ht="18.75" customHeight="1" thickBot="1" x14ac:dyDescent="0.3">
      <c r="A15" s="57"/>
      <c r="B15" s="58"/>
      <c r="C15" s="17"/>
      <c r="E15" s="14"/>
      <c r="F15" s="14"/>
      <c r="G15" s="14"/>
      <c r="K15" s="15"/>
    </row>
    <row r="16" spans="1:15" ht="24" customHeight="1" thickBot="1" x14ac:dyDescent="0.3">
      <c r="A16" s="59"/>
      <c r="B16" s="60"/>
      <c r="C16" s="17"/>
      <c r="D16" s="52" t="s">
        <v>22</v>
      </c>
      <c r="E16" s="53"/>
      <c r="F16" s="53"/>
      <c r="G16" s="54"/>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1" customFormat="1" ht="88.5" customHeight="1" x14ac:dyDescent="0.25">
      <c r="A20" s="33">
        <v>1</v>
      </c>
      <c r="B20" s="41" t="s">
        <v>45</v>
      </c>
      <c r="C20" s="34"/>
      <c r="D20" s="43">
        <v>2</v>
      </c>
      <c r="E20" s="35" t="s">
        <v>43</v>
      </c>
      <c r="F20" s="36"/>
      <c r="G20" s="37">
        <v>0</v>
      </c>
      <c r="H20" s="38">
        <f t="shared" ref="H20:H83" si="0">+ROUND(F20*G20,0)</f>
        <v>0</v>
      </c>
      <c r="I20" s="37">
        <v>0.08</v>
      </c>
      <c r="J20" s="38">
        <f t="shared" ref="J20:J83" si="1">ROUND(F20*I20,0)</f>
        <v>0</v>
      </c>
      <c r="K20" s="38">
        <f t="shared" ref="K20:K83" si="2">ROUND(F20+H20+J20,0)</f>
        <v>0</v>
      </c>
      <c r="L20" s="38">
        <f>ROUND(F20*D20,0)</f>
        <v>0</v>
      </c>
      <c r="M20" s="29">
        <f>ROUND(L20*G20,0)</f>
        <v>0</v>
      </c>
      <c r="N20" s="29">
        <f t="shared" ref="N20:N83" si="3">ROUND(L20*I20,0)</f>
        <v>0</v>
      </c>
      <c r="O20" s="30">
        <f t="shared" ref="O20:O83" si="4">ROUND(L20+N20+M20,0)</f>
        <v>0</v>
      </c>
    </row>
    <row r="21" spans="1:15" s="31" customFormat="1" ht="80.25" customHeight="1" x14ac:dyDescent="0.25">
      <c r="A21" s="32">
        <v>2</v>
      </c>
      <c r="B21" s="40" t="s">
        <v>54</v>
      </c>
      <c r="C21" s="28"/>
      <c r="D21" s="43">
        <v>1</v>
      </c>
      <c r="E21" s="35" t="s">
        <v>43</v>
      </c>
      <c r="F21" s="36"/>
      <c r="G21" s="37">
        <v>0</v>
      </c>
      <c r="H21" s="38">
        <f t="shared" si="0"/>
        <v>0</v>
      </c>
      <c r="I21" s="37">
        <v>0</v>
      </c>
      <c r="J21" s="38">
        <f t="shared" si="1"/>
        <v>0</v>
      </c>
      <c r="K21" s="38">
        <f t="shared" si="2"/>
        <v>0</v>
      </c>
      <c r="L21" s="38">
        <f t="shared" ref="L21:L84" si="5">ROUND(F21*D21,0)</f>
        <v>0</v>
      </c>
      <c r="M21" s="29">
        <f t="shared" ref="M21:M84" si="6">ROUND(L21*G21,0)</f>
        <v>0</v>
      </c>
      <c r="N21" s="29">
        <f t="shared" si="3"/>
        <v>0</v>
      </c>
      <c r="O21" s="30">
        <f t="shared" si="4"/>
        <v>0</v>
      </c>
    </row>
    <row r="22" spans="1:15" s="31" customFormat="1" ht="87.75" customHeight="1" x14ac:dyDescent="0.25">
      <c r="A22" s="32">
        <v>3</v>
      </c>
      <c r="B22" s="40" t="s">
        <v>46</v>
      </c>
      <c r="C22" s="28"/>
      <c r="D22" s="43">
        <v>1</v>
      </c>
      <c r="E22" s="35" t="s">
        <v>43</v>
      </c>
      <c r="F22" s="36"/>
      <c r="G22" s="37">
        <v>0</v>
      </c>
      <c r="H22" s="38">
        <f t="shared" si="0"/>
        <v>0</v>
      </c>
      <c r="I22" s="37">
        <v>0</v>
      </c>
      <c r="J22" s="38">
        <f t="shared" si="1"/>
        <v>0</v>
      </c>
      <c r="K22" s="38">
        <f t="shared" si="2"/>
        <v>0</v>
      </c>
      <c r="L22" s="38">
        <f t="shared" si="5"/>
        <v>0</v>
      </c>
      <c r="M22" s="29">
        <f t="shared" si="6"/>
        <v>0</v>
      </c>
      <c r="N22" s="29">
        <f t="shared" si="3"/>
        <v>0</v>
      </c>
      <c r="O22" s="30">
        <f t="shared" si="4"/>
        <v>0</v>
      </c>
    </row>
    <row r="23" spans="1:15" s="31" customFormat="1" ht="63" customHeight="1" x14ac:dyDescent="0.25">
      <c r="A23" s="32">
        <v>4</v>
      </c>
      <c r="B23" s="40" t="s">
        <v>47</v>
      </c>
      <c r="C23" s="28"/>
      <c r="D23" s="43">
        <v>1</v>
      </c>
      <c r="E23" s="35" t="s">
        <v>43</v>
      </c>
      <c r="F23" s="36"/>
      <c r="G23" s="37">
        <v>0</v>
      </c>
      <c r="H23" s="38">
        <f t="shared" si="0"/>
        <v>0</v>
      </c>
      <c r="I23" s="37">
        <v>0</v>
      </c>
      <c r="J23" s="38">
        <f t="shared" si="1"/>
        <v>0</v>
      </c>
      <c r="K23" s="38">
        <f t="shared" si="2"/>
        <v>0</v>
      </c>
      <c r="L23" s="38">
        <f t="shared" si="5"/>
        <v>0</v>
      </c>
      <c r="M23" s="29">
        <f t="shared" si="6"/>
        <v>0</v>
      </c>
      <c r="N23" s="29">
        <f t="shared" si="3"/>
        <v>0</v>
      </c>
      <c r="O23" s="30">
        <f t="shared" si="4"/>
        <v>0</v>
      </c>
    </row>
    <row r="24" spans="1:15" s="31" customFormat="1" ht="59.25" customHeight="1" x14ac:dyDescent="0.25">
      <c r="A24" s="32">
        <v>5</v>
      </c>
      <c r="B24" s="40" t="s">
        <v>48</v>
      </c>
      <c r="C24" s="28"/>
      <c r="D24" s="43">
        <v>2</v>
      </c>
      <c r="E24" s="35" t="s">
        <v>43</v>
      </c>
      <c r="F24" s="36"/>
      <c r="G24" s="37">
        <v>0</v>
      </c>
      <c r="H24" s="38">
        <f t="shared" si="0"/>
        <v>0</v>
      </c>
      <c r="I24" s="37">
        <v>0</v>
      </c>
      <c r="J24" s="38">
        <f t="shared" si="1"/>
        <v>0</v>
      </c>
      <c r="K24" s="38">
        <f t="shared" si="2"/>
        <v>0</v>
      </c>
      <c r="L24" s="38">
        <f t="shared" si="5"/>
        <v>0</v>
      </c>
      <c r="M24" s="29">
        <f t="shared" si="6"/>
        <v>0</v>
      </c>
      <c r="N24" s="29">
        <f t="shared" si="3"/>
        <v>0</v>
      </c>
      <c r="O24" s="30">
        <f t="shared" si="4"/>
        <v>0</v>
      </c>
    </row>
    <row r="25" spans="1:15" s="31" customFormat="1" ht="75.75" customHeight="1" x14ac:dyDescent="0.25">
      <c r="A25" s="32">
        <v>6</v>
      </c>
      <c r="B25" s="40" t="s">
        <v>49</v>
      </c>
      <c r="C25" s="28"/>
      <c r="D25" s="43">
        <v>1</v>
      </c>
      <c r="E25" s="35" t="s">
        <v>43</v>
      </c>
      <c r="F25" s="36"/>
      <c r="G25" s="37">
        <v>0</v>
      </c>
      <c r="H25" s="38">
        <f t="shared" si="0"/>
        <v>0</v>
      </c>
      <c r="I25" s="37">
        <v>0</v>
      </c>
      <c r="J25" s="38">
        <f t="shared" si="1"/>
        <v>0</v>
      </c>
      <c r="K25" s="38">
        <f t="shared" si="2"/>
        <v>0</v>
      </c>
      <c r="L25" s="38">
        <f t="shared" si="5"/>
        <v>0</v>
      </c>
      <c r="M25" s="29">
        <f t="shared" si="6"/>
        <v>0</v>
      </c>
      <c r="N25" s="29">
        <f t="shared" si="3"/>
        <v>0</v>
      </c>
      <c r="O25" s="30">
        <f t="shared" si="4"/>
        <v>0</v>
      </c>
    </row>
    <row r="26" spans="1:15" s="31" customFormat="1" ht="92.25" customHeight="1" x14ac:dyDescent="0.25">
      <c r="A26" s="32">
        <v>7</v>
      </c>
      <c r="B26" s="40" t="s">
        <v>50</v>
      </c>
      <c r="C26" s="28"/>
      <c r="D26" s="43">
        <v>1</v>
      </c>
      <c r="E26" s="35" t="s">
        <v>43</v>
      </c>
      <c r="F26" s="36"/>
      <c r="G26" s="37">
        <v>0</v>
      </c>
      <c r="H26" s="38">
        <f t="shared" si="0"/>
        <v>0</v>
      </c>
      <c r="I26" s="37">
        <v>0</v>
      </c>
      <c r="J26" s="38">
        <f t="shared" si="1"/>
        <v>0</v>
      </c>
      <c r="K26" s="38">
        <f t="shared" si="2"/>
        <v>0</v>
      </c>
      <c r="L26" s="38">
        <f t="shared" si="5"/>
        <v>0</v>
      </c>
      <c r="M26" s="29">
        <f t="shared" si="6"/>
        <v>0</v>
      </c>
      <c r="N26" s="29">
        <f t="shared" si="3"/>
        <v>0</v>
      </c>
      <c r="O26" s="30">
        <f t="shared" si="4"/>
        <v>0</v>
      </c>
    </row>
    <row r="27" spans="1:15" s="31" customFormat="1" ht="87" customHeight="1" x14ac:dyDescent="0.25">
      <c r="A27" s="32">
        <v>8</v>
      </c>
      <c r="B27" s="40" t="s">
        <v>51</v>
      </c>
      <c r="C27" s="28"/>
      <c r="D27" s="43">
        <v>1</v>
      </c>
      <c r="E27" s="35" t="s">
        <v>43</v>
      </c>
      <c r="F27" s="36"/>
      <c r="G27" s="37">
        <v>0</v>
      </c>
      <c r="H27" s="38">
        <f t="shared" si="0"/>
        <v>0</v>
      </c>
      <c r="I27" s="37">
        <v>0</v>
      </c>
      <c r="J27" s="38">
        <f t="shared" si="1"/>
        <v>0</v>
      </c>
      <c r="K27" s="38">
        <f t="shared" si="2"/>
        <v>0</v>
      </c>
      <c r="L27" s="38">
        <f t="shared" si="5"/>
        <v>0</v>
      </c>
      <c r="M27" s="29">
        <f t="shared" si="6"/>
        <v>0</v>
      </c>
      <c r="N27" s="29">
        <f t="shared" si="3"/>
        <v>0</v>
      </c>
      <c r="O27" s="30">
        <f t="shared" si="4"/>
        <v>0</v>
      </c>
    </row>
    <row r="28" spans="1:15" s="31" customFormat="1" ht="63" customHeight="1" x14ac:dyDescent="0.25">
      <c r="A28" s="32">
        <v>9</v>
      </c>
      <c r="B28" s="40" t="s">
        <v>52</v>
      </c>
      <c r="C28" s="28"/>
      <c r="D28" s="43">
        <v>1</v>
      </c>
      <c r="E28" s="35" t="s">
        <v>43</v>
      </c>
      <c r="F28" s="36"/>
      <c r="G28" s="37">
        <v>0</v>
      </c>
      <c r="H28" s="38">
        <f t="shared" si="0"/>
        <v>0</v>
      </c>
      <c r="I28" s="37">
        <v>0</v>
      </c>
      <c r="J28" s="38">
        <f t="shared" si="1"/>
        <v>0</v>
      </c>
      <c r="K28" s="38">
        <f t="shared" si="2"/>
        <v>0</v>
      </c>
      <c r="L28" s="38">
        <f t="shared" si="5"/>
        <v>0</v>
      </c>
      <c r="M28" s="29">
        <f t="shared" si="6"/>
        <v>0</v>
      </c>
      <c r="N28" s="29">
        <f t="shared" si="3"/>
        <v>0</v>
      </c>
      <c r="O28" s="30">
        <f t="shared" si="4"/>
        <v>0</v>
      </c>
    </row>
    <row r="29" spans="1:15" s="31" customFormat="1" ht="86.25" customHeight="1" x14ac:dyDescent="0.25">
      <c r="A29" s="32">
        <v>10</v>
      </c>
      <c r="B29" s="40" t="s">
        <v>53</v>
      </c>
      <c r="C29" s="28"/>
      <c r="D29" s="43">
        <v>1</v>
      </c>
      <c r="E29" s="35" t="s">
        <v>43</v>
      </c>
      <c r="F29" s="36"/>
      <c r="G29" s="37">
        <v>0</v>
      </c>
      <c r="H29" s="38">
        <f t="shared" si="0"/>
        <v>0</v>
      </c>
      <c r="I29" s="37">
        <v>0</v>
      </c>
      <c r="J29" s="38">
        <f t="shared" si="1"/>
        <v>0</v>
      </c>
      <c r="K29" s="38">
        <f t="shared" si="2"/>
        <v>0</v>
      </c>
      <c r="L29" s="38">
        <f t="shared" si="5"/>
        <v>0</v>
      </c>
      <c r="M29" s="29">
        <f t="shared" si="6"/>
        <v>0</v>
      </c>
      <c r="N29" s="29">
        <f t="shared" si="3"/>
        <v>0</v>
      </c>
      <c r="O29" s="30">
        <f t="shared" si="4"/>
        <v>0</v>
      </c>
    </row>
    <row r="30" spans="1:15" s="31" customFormat="1" ht="87" customHeight="1" x14ac:dyDescent="0.25">
      <c r="A30" s="32">
        <v>11</v>
      </c>
      <c r="B30" s="42" t="s">
        <v>55</v>
      </c>
      <c r="C30" s="28"/>
      <c r="D30" s="43">
        <v>1</v>
      </c>
      <c r="E30" s="35" t="s">
        <v>43</v>
      </c>
      <c r="F30" s="36"/>
      <c r="G30" s="37">
        <v>0</v>
      </c>
      <c r="H30" s="38">
        <f t="shared" si="0"/>
        <v>0</v>
      </c>
      <c r="I30" s="37">
        <v>0</v>
      </c>
      <c r="J30" s="38">
        <f t="shared" si="1"/>
        <v>0</v>
      </c>
      <c r="K30" s="38">
        <f t="shared" si="2"/>
        <v>0</v>
      </c>
      <c r="L30" s="38">
        <f t="shared" si="5"/>
        <v>0</v>
      </c>
      <c r="M30" s="29">
        <f t="shared" si="6"/>
        <v>0</v>
      </c>
      <c r="N30" s="29">
        <f t="shared" si="3"/>
        <v>0</v>
      </c>
      <c r="O30" s="30">
        <f t="shared" si="4"/>
        <v>0</v>
      </c>
    </row>
    <row r="31" spans="1:15" s="31" customFormat="1" ht="60" customHeight="1" x14ac:dyDescent="0.25">
      <c r="A31" s="32">
        <v>12</v>
      </c>
      <c r="B31" s="42" t="s">
        <v>56</v>
      </c>
      <c r="C31" s="28"/>
      <c r="D31" s="43">
        <v>1</v>
      </c>
      <c r="E31" s="35" t="s">
        <v>43</v>
      </c>
      <c r="F31" s="36"/>
      <c r="G31" s="37">
        <v>0</v>
      </c>
      <c r="H31" s="38">
        <f t="shared" si="0"/>
        <v>0</v>
      </c>
      <c r="I31" s="37">
        <v>0</v>
      </c>
      <c r="J31" s="38">
        <f t="shared" si="1"/>
        <v>0</v>
      </c>
      <c r="K31" s="38">
        <f t="shared" si="2"/>
        <v>0</v>
      </c>
      <c r="L31" s="38">
        <f t="shared" si="5"/>
        <v>0</v>
      </c>
      <c r="M31" s="29">
        <f t="shared" si="6"/>
        <v>0</v>
      </c>
      <c r="N31" s="29">
        <f t="shared" si="3"/>
        <v>0</v>
      </c>
      <c r="O31" s="30">
        <f t="shared" si="4"/>
        <v>0</v>
      </c>
    </row>
    <row r="32" spans="1:15" s="31" customFormat="1" ht="71.25" customHeight="1" x14ac:dyDescent="0.25">
      <c r="A32" s="32">
        <v>13</v>
      </c>
      <c r="B32" s="42" t="s">
        <v>57</v>
      </c>
      <c r="C32" s="28"/>
      <c r="D32" s="43">
        <v>1</v>
      </c>
      <c r="E32" s="35" t="s">
        <v>43</v>
      </c>
      <c r="F32" s="36"/>
      <c r="G32" s="37">
        <v>0</v>
      </c>
      <c r="H32" s="38">
        <f t="shared" si="0"/>
        <v>0</v>
      </c>
      <c r="I32" s="37">
        <v>0</v>
      </c>
      <c r="J32" s="38">
        <f t="shared" si="1"/>
        <v>0</v>
      </c>
      <c r="K32" s="38">
        <f t="shared" si="2"/>
        <v>0</v>
      </c>
      <c r="L32" s="38">
        <f t="shared" si="5"/>
        <v>0</v>
      </c>
      <c r="M32" s="29">
        <f t="shared" si="6"/>
        <v>0</v>
      </c>
      <c r="N32" s="29">
        <f t="shared" si="3"/>
        <v>0</v>
      </c>
      <c r="O32" s="30">
        <f t="shared" si="4"/>
        <v>0</v>
      </c>
    </row>
    <row r="33" spans="1:15" s="31" customFormat="1" ht="117" customHeight="1" x14ac:dyDescent="0.25">
      <c r="A33" s="32">
        <v>14</v>
      </c>
      <c r="B33" s="42" t="s">
        <v>58</v>
      </c>
      <c r="C33" s="28"/>
      <c r="D33" s="43">
        <v>1</v>
      </c>
      <c r="E33" s="35" t="s">
        <v>43</v>
      </c>
      <c r="F33" s="36"/>
      <c r="G33" s="37">
        <v>0</v>
      </c>
      <c r="H33" s="38">
        <f t="shared" si="0"/>
        <v>0</v>
      </c>
      <c r="I33" s="37">
        <v>0</v>
      </c>
      <c r="J33" s="38">
        <f t="shared" si="1"/>
        <v>0</v>
      </c>
      <c r="K33" s="38">
        <f t="shared" si="2"/>
        <v>0</v>
      </c>
      <c r="L33" s="38">
        <f t="shared" si="5"/>
        <v>0</v>
      </c>
      <c r="M33" s="29">
        <f t="shared" si="6"/>
        <v>0</v>
      </c>
      <c r="N33" s="29">
        <f t="shared" si="3"/>
        <v>0</v>
      </c>
      <c r="O33" s="30">
        <f t="shared" si="4"/>
        <v>0</v>
      </c>
    </row>
    <row r="34" spans="1:15" s="31" customFormat="1" ht="88.5" customHeight="1" x14ac:dyDescent="0.25">
      <c r="A34" s="32">
        <v>15</v>
      </c>
      <c r="B34" s="40" t="s">
        <v>59</v>
      </c>
      <c r="C34" s="28"/>
      <c r="D34" s="43">
        <v>1</v>
      </c>
      <c r="E34" s="35" t="s">
        <v>43</v>
      </c>
      <c r="F34" s="36"/>
      <c r="G34" s="37">
        <v>0</v>
      </c>
      <c r="H34" s="38">
        <f t="shared" si="0"/>
        <v>0</v>
      </c>
      <c r="I34" s="37">
        <v>0</v>
      </c>
      <c r="J34" s="38">
        <f t="shared" si="1"/>
        <v>0</v>
      </c>
      <c r="K34" s="38">
        <f t="shared" si="2"/>
        <v>0</v>
      </c>
      <c r="L34" s="38">
        <f t="shared" si="5"/>
        <v>0</v>
      </c>
      <c r="M34" s="29">
        <f t="shared" si="6"/>
        <v>0</v>
      </c>
      <c r="N34" s="29">
        <f t="shared" si="3"/>
        <v>0</v>
      </c>
      <c r="O34" s="30">
        <f t="shared" si="4"/>
        <v>0</v>
      </c>
    </row>
    <row r="35" spans="1:15" s="31" customFormat="1" ht="57" customHeight="1" x14ac:dyDescent="0.25">
      <c r="A35" s="32">
        <v>16</v>
      </c>
      <c r="B35" s="40" t="s">
        <v>60</v>
      </c>
      <c r="C35" s="28"/>
      <c r="D35" s="43">
        <v>2</v>
      </c>
      <c r="E35" s="35" t="s">
        <v>43</v>
      </c>
      <c r="F35" s="36"/>
      <c r="G35" s="37">
        <v>0</v>
      </c>
      <c r="H35" s="38">
        <f t="shared" si="0"/>
        <v>0</v>
      </c>
      <c r="I35" s="37">
        <v>0</v>
      </c>
      <c r="J35" s="38">
        <f t="shared" si="1"/>
        <v>0</v>
      </c>
      <c r="K35" s="38">
        <f t="shared" si="2"/>
        <v>0</v>
      </c>
      <c r="L35" s="38">
        <f t="shared" si="5"/>
        <v>0</v>
      </c>
      <c r="M35" s="29">
        <f t="shared" si="6"/>
        <v>0</v>
      </c>
      <c r="N35" s="29">
        <f t="shared" si="3"/>
        <v>0</v>
      </c>
      <c r="O35" s="30">
        <f t="shared" si="4"/>
        <v>0</v>
      </c>
    </row>
    <row r="36" spans="1:15" s="31" customFormat="1" ht="117" customHeight="1" x14ac:dyDescent="0.25">
      <c r="A36" s="32">
        <v>17</v>
      </c>
      <c r="B36" s="42" t="s">
        <v>61</v>
      </c>
      <c r="C36" s="28"/>
      <c r="D36" s="43">
        <v>2</v>
      </c>
      <c r="E36" s="35" t="s">
        <v>43</v>
      </c>
      <c r="F36" s="36"/>
      <c r="G36" s="37">
        <v>0</v>
      </c>
      <c r="H36" s="38">
        <f t="shared" si="0"/>
        <v>0</v>
      </c>
      <c r="I36" s="37">
        <v>0</v>
      </c>
      <c r="J36" s="38">
        <f t="shared" si="1"/>
        <v>0</v>
      </c>
      <c r="K36" s="38">
        <f t="shared" si="2"/>
        <v>0</v>
      </c>
      <c r="L36" s="38">
        <f t="shared" si="5"/>
        <v>0</v>
      </c>
      <c r="M36" s="29">
        <f t="shared" si="6"/>
        <v>0</v>
      </c>
      <c r="N36" s="29">
        <f t="shared" si="3"/>
        <v>0</v>
      </c>
      <c r="O36" s="30">
        <f t="shared" si="4"/>
        <v>0</v>
      </c>
    </row>
    <row r="37" spans="1:15" s="31" customFormat="1" ht="117.75" customHeight="1" x14ac:dyDescent="0.25">
      <c r="A37" s="32">
        <v>18</v>
      </c>
      <c r="B37" s="42" t="s">
        <v>62</v>
      </c>
      <c r="C37" s="28"/>
      <c r="D37" s="43">
        <v>1</v>
      </c>
      <c r="E37" s="35" t="s">
        <v>43</v>
      </c>
      <c r="F37" s="36"/>
      <c r="G37" s="37">
        <v>0</v>
      </c>
      <c r="H37" s="38">
        <f t="shared" si="0"/>
        <v>0</v>
      </c>
      <c r="I37" s="37">
        <v>0</v>
      </c>
      <c r="J37" s="38">
        <f t="shared" si="1"/>
        <v>0</v>
      </c>
      <c r="K37" s="38">
        <f t="shared" si="2"/>
        <v>0</v>
      </c>
      <c r="L37" s="38">
        <f t="shared" si="5"/>
        <v>0</v>
      </c>
      <c r="M37" s="29">
        <f t="shared" si="6"/>
        <v>0</v>
      </c>
      <c r="N37" s="29">
        <f t="shared" si="3"/>
        <v>0</v>
      </c>
      <c r="O37" s="30">
        <f t="shared" si="4"/>
        <v>0</v>
      </c>
    </row>
    <row r="38" spans="1:15" s="31" customFormat="1" ht="116.25" customHeight="1" x14ac:dyDescent="0.25">
      <c r="A38" s="32">
        <v>19</v>
      </c>
      <c r="B38" s="42" t="s">
        <v>63</v>
      </c>
      <c r="C38" s="28"/>
      <c r="D38" s="43">
        <v>1</v>
      </c>
      <c r="E38" s="35" t="s">
        <v>43</v>
      </c>
      <c r="F38" s="36"/>
      <c r="G38" s="37">
        <v>0</v>
      </c>
      <c r="H38" s="38">
        <f t="shared" si="0"/>
        <v>0</v>
      </c>
      <c r="I38" s="37">
        <v>0</v>
      </c>
      <c r="J38" s="38">
        <f t="shared" si="1"/>
        <v>0</v>
      </c>
      <c r="K38" s="38">
        <f t="shared" si="2"/>
        <v>0</v>
      </c>
      <c r="L38" s="38">
        <f t="shared" si="5"/>
        <v>0</v>
      </c>
      <c r="M38" s="29">
        <f t="shared" si="6"/>
        <v>0</v>
      </c>
      <c r="N38" s="29">
        <f t="shared" si="3"/>
        <v>0</v>
      </c>
      <c r="O38" s="30">
        <f t="shared" si="4"/>
        <v>0</v>
      </c>
    </row>
    <row r="39" spans="1:15" s="31" customFormat="1" ht="99.75" customHeight="1" x14ac:dyDescent="0.25">
      <c r="A39" s="32">
        <v>20</v>
      </c>
      <c r="B39" s="42" t="s">
        <v>64</v>
      </c>
      <c r="C39" s="28"/>
      <c r="D39" s="43">
        <v>1</v>
      </c>
      <c r="E39" s="35" t="s">
        <v>43</v>
      </c>
      <c r="F39" s="36"/>
      <c r="G39" s="37">
        <v>0</v>
      </c>
      <c r="H39" s="38">
        <f t="shared" si="0"/>
        <v>0</v>
      </c>
      <c r="I39" s="37">
        <v>0</v>
      </c>
      <c r="J39" s="38">
        <f t="shared" si="1"/>
        <v>0</v>
      </c>
      <c r="K39" s="38">
        <f t="shared" si="2"/>
        <v>0</v>
      </c>
      <c r="L39" s="38">
        <f t="shared" si="5"/>
        <v>0</v>
      </c>
      <c r="M39" s="29">
        <f t="shared" si="6"/>
        <v>0</v>
      </c>
      <c r="N39" s="29">
        <f t="shared" si="3"/>
        <v>0</v>
      </c>
      <c r="O39" s="30">
        <f t="shared" si="4"/>
        <v>0</v>
      </c>
    </row>
    <row r="40" spans="1:15" s="31" customFormat="1" ht="117" customHeight="1" x14ac:dyDescent="0.25">
      <c r="A40" s="32">
        <v>21</v>
      </c>
      <c r="B40" s="40" t="s">
        <v>65</v>
      </c>
      <c r="C40" s="28"/>
      <c r="D40" s="43">
        <v>1</v>
      </c>
      <c r="E40" s="35" t="s">
        <v>43</v>
      </c>
      <c r="F40" s="36"/>
      <c r="G40" s="37">
        <v>0</v>
      </c>
      <c r="H40" s="38">
        <f t="shared" si="0"/>
        <v>0</v>
      </c>
      <c r="I40" s="37">
        <v>0</v>
      </c>
      <c r="J40" s="38">
        <f t="shared" si="1"/>
        <v>0</v>
      </c>
      <c r="K40" s="38">
        <f t="shared" si="2"/>
        <v>0</v>
      </c>
      <c r="L40" s="38">
        <f t="shared" si="5"/>
        <v>0</v>
      </c>
      <c r="M40" s="29">
        <f t="shared" si="6"/>
        <v>0</v>
      </c>
      <c r="N40" s="29">
        <f t="shared" si="3"/>
        <v>0</v>
      </c>
      <c r="O40" s="30">
        <f t="shared" si="4"/>
        <v>0</v>
      </c>
    </row>
    <row r="41" spans="1:15" s="31" customFormat="1" ht="101.25" customHeight="1" x14ac:dyDescent="0.25">
      <c r="A41" s="32">
        <v>22</v>
      </c>
      <c r="B41" s="40" t="s">
        <v>66</v>
      </c>
      <c r="C41" s="28"/>
      <c r="D41" s="43">
        <v>1</v>
      </c>
      <c r="E41" s="35" t="s">
        <v>43</v>
      </c>
      <c r="F41" s="36"/>
      <c r="G41" s="37">
        <v>0</v>
      </c>
      <c r="H41" s="38">
        <f t="shared" si="0"/>
        <v>0</v>
      </c>
      <c r="I41" s="37">
        <v>0</v>
      </c>
      <c r="J41" s="38">
        <f t="shared" si="1"/>
        <v>0</v>
      </c>
      <c r="K41" s="38">
        <f t="shared" si="2"/>
        <v>0</v>
      </c>
      <c r="L41" s="38">
        <f t="shared" si="5"/>
        <v>0</v>
      </c>
      <c r="M41" s="29">
        <f t="shared" si="6"/>
        <v>0</v>
      </c>
      <c r="N41" s="29">
        <f t="shared" si="3"/>
        <v>0</v>
      </c>
      <c r="O41" s="30">
        <f t="shared" si="4"/>
        <v>0</v>
      </c>
    </row>
    <row r="42" spans="1:15" s="31" customFormat="1" ht="114" customHeight="1" x14ac:dyDescent="0.25">
      <c r="A42" s="32">
        <v>23</v>
      </c>
      <c r="B42" s="40" t="s">
        <v>67</v>
      </c>
      <c r="C42" s="28"/>
      <c r="D42" s="43">
        <v>1</v>
      </c>
      <c r="E42" s="35" t="s">
        <v>43</v>
      </c>
      <c r="F42" s="36"/>
      <c r="G42" s="37">
        <v>0</v>
      </c>
      <c r="H42" s="38">
        <f t="shared" si="0"/>
        <v>0</v>
      </c>
      <c r="I42" s="37">
        <v>0</v>
      </c>
      <c r="J42" s="38">
        <f t="shared" si="1"/>
        <v>0</v>
      </c>
      <c r="K42" s="38">
        <f t="shared" si="2"/>
        <v>0</v>
      </c>
      <c r="L42" s="38">
        <f t="shared" si="5"/>
        <v>0</v>
      </c>
      <c r="M42" s="29">
        <f t="shared" si="6"/>
        <v>0</v>
      </c>
      <c r="N42" s="29">
        <f t="shared" si="3"/>
        <v>0</v>
      </c>
      <c r="O42" s="30">
        <f t="shared" si="4"/>
        <v>0</v>
      </c>
    </row>
    <row r="43" spans="1:15" s="31" customFormat="1" ht="72.75" customHeight="1" x14ac:dyDescent="0.25">
      <c r="A43" s="32">
        <v>24</v>
      </c>
      <c r="B43" s="40" t="s">
        <v>68</v>
      </c>
      <c r="C43" s="28"/>
      <c r="D43" s="43">
        <v>1</v>
      </c>
      <c r="E43" s="35" t="s">
        <v>43</v>
      </c>
      <c r="F43" s="36"/>
      <c r="G43" s="37">
        <v>0</v>
      </c>
      <c r="H43" s="38">
        <f t="shared" si="0"/>
        <v>0</v>
      </c>
      <c r="I43" s="37">
        <v>0</v>
      </c>
      <c r="J43" s="38">
        <f t="shared" si="1"/>
        <v>0</v>
      </c>
      <c r="K43" s="38">
        <f t="shared" si="2"/>
        <v>0</v>
      </c>
      <c r="L43" s="38">
        <f t="shared" si="5"/>
        <v>0</v>
      </c>
      <c r="M43" s="29">
        <f t="shared" si="6"/>
        <v>0</v>
      </c>
      <c r="N43" s="29">
        <f t="shared" si="3"/>
        <v>0</v>
      </c>
      <c r="O43" s="30">
        <f t="shared" si="4"/>
        <v>0</v>
      </c>
    </row>
    <row r="44" spans="1:15" s="31" customFormat="1" ht="60.75" customHeight="1" x14ac:dyDescent="0.25">
      <c r="A44" s="32">
        <v>25</v>
      </c>
      <c r="B44" s="40" t="s">
        <v>69</v>
      </c>
      <c r="C44" s="28"/>
      <c r="D44" s="43">
        <v>1</v>
      </c>
      <c r="E44" s="35" t="s">
        <v>43</v>
      </c>
      <c r="F44" s="36"/>
      <c r="G44" s="37">
        <v>0</v>
      </c>
      <c r="H44" s="38">
        <f t="shared" si="0"/>
        <v>0</v>
      </c>
      <c r="I44" s="37">
        <v>0</v>
      </c>
      <c r="J44" s="38">
        <f t="shared" si="1"/>
        <v>0</v>
      </c>
      <c r="K44" s="38">
        <f t="shared" si="2"/>
        <v>0</v>
      </c>
      <c r="L44" s="38">
        <f t="shared" si="5"/>
        <v>0</v>
      </c>
      <c r="M44" s="29">
        <f t="shared" si="6"/>
        <v>0</v>
      </c>
      <c r="N44" s="29">
        <f t="shared" si="3"/>
        <v>0</v>
      </c>
      <c r="O44" s="30">
        <f t="shared" si="4"/>
        <v>0</v>
      </c>
    </row>
    <row r="45" spans="1:15" s="31" customFormat="1" ht="47.25" customHeight="1" x14ac:dyDescent="0.25">
      <c r="A45" s="32">
        <v>26</v>
      </c>
      <c r="B45" s="40" t="s">
        <v>70</v>
      </c>
      <c r="C45" s="28"/>
      <c r="D45" s="43">
        <v>1</v>
      </c>
      <c r="E45" s="35" t="s">
        <v>43</v>
      </c>
      <c r="F45" s="36"/>
      <c r="G45" s="37">
        <v>0</v>
      </c>
      <c r="H45" s="38">
        <f t="shared" si="0"/>
        <v>0</v>
      </c>
      <c r="I45" s="37">
        <v>0</v>
      </c>
      <c r="J45" s="38">
        <f t="shared" si="1"/>
        <v>0</v>
      </c>
      <c r="K45" s="38">
        <f t="shared" si="2"/>
        <v>0</v>
      </c>
      <c r="L45" s="38">
        <f t="shared" si="5"/>
        <v>0</v>
      </c>
      <c r="M45" s="29">
        <f t="shared" si="6"/>
        <v>0</v>
      </c>
      <c r="N45" s="29">
        <f t="shared" si="3"/>
        <v>0</v>
      </c>
      <c r="O45" s="30">
        <f t="shared" si="4"/>
        <v>0</v>
      </c>
    </row>
    <row r="46" spans="1:15" s="31" customFormat="1" ht="60" customHeight="1" x14ac:dyDescent="0.25">
      <c r="A46" s="32">
        <v>27</v>
      </c>
      <c r="B46" s="40" t="s">
        <v>71</v>
      </c>
      <c r="C46" s="28"/>
      <c r="D46" s="43">
        <v>1</v>
      </c>
      <c r="E46" s="35" t="s">
        <v>43</v>
      </c>
      <c r="F46" s="36"/>
      <c r="G46" s="37">
        <v>0</v>
      </c>
      <c r="H46" s="38">
        <f t="shared" si="0"/>
        <v>0</v>
      </c>
      <c r="I46" s="37">
        <v>0</v>
      </c>
      <c r="J46" s="38">
        <f t="shared" si="1"/>
        <v>0</v>
      </c>
      <c r="K46" s="38">
        <f t="shared" si="2"/>
        <v>0</v>
      </c>
      <c r="L46" s="38">
        <f t="shared" si="5"/>
        <v>0</v>
      </c>
      <c r="M46" s="29">
        <f t="shared" si="6"/>
        <v>0</v>
      </c>
      <c r="N46" s="29">
        <f t="shared" si="3"/>
        <v>0</v>
      </c>
      <c r="O46" s="30">
        <f t="shared" si="4"/>
        <v>0</v>
      </c>
    </row>
    <row r="47" spans="1:15" s="31" customFormat="1" ht="86.25" customHeight="1" x14ac:dyDescent="0.25">
      <c r="A47" s="32">
        <v>28</v>
      </c>
      <c r="B47" s="40" t="s">
        <v>72</v>
      </c>
      <c r="C47" s="28"/>
      <c r="D47" s="43">
        <v>1</v>
      </c>
      <c r="E47" s="35" t="s">
        <v>43</v>
      </c>
      <c r="F47" s="36"/>
      <c r="G47" s="37">
        <v>0</v>
      </c>
      <c r="H47" s="38">
        <f t="shared" si="0"/>
        <v>0</v>
      </c>
      <c r="I47" s="37">
        <v>0</v>
      </c>
      <c r="J47" s="38">
        <f t="shared" si="1"/>
        <v>0</v>
      </c>
      <c r="K47" s="38">
        <f t="shared" si="2"/>
        <v>0</v>
      </c>
      <c r="L47" s="38">
        <f t="shared" si="5"/>
        <v>0</v>
      </c>
      <c r="M47" s="29">
        <f t="shared" si="6"/>
        <v>0</v>
      </c>
      <c r="N47" s="29">
        <f t="shared" si="3"/>
        <v>0</v>
      </c>
      <c r="O47" s="30">
        <f t="shared" si="4"/>
        <v>0</v>
      </c>
    </row>
    <row r="48" spans="1:15" s="31" customFormat="1" ht="71.25" customHeight="1" x14ac:dyDescent="0.25">
      <c r="A48" s="32">
        <v>29</v>
      </c>
      <c r="B48" s="40" t="s">
        <v>73</v>
      </c>
      <c r="C48" s="28"/>
      <c r="D48" s="43">
        <v>1</v>
      </c>
      <c r="E48" s="35" t="s">
        <v>43</v>
      </c>
      <c r="F48" s="36"/>
      <c r="G48" s="37">
        <v>0</v>
      </c>
      <c r="H48" s="38">
        <f t="shared" si="0"/>
        <v>0</v>
      </c>
      <c r="I48" s="37">
        <v>0</v>
      </c>
      <c r="J48" s="38">
        <f t="shared" si="1"/>
        <v>0</v>
      </c>
      <c r="K48" s="38">
        <f t="shared" si="2"/>
        <v>0</v>
      </c>
      <c r="L48" s="38">
        <f t="shared" si="5"/>
        <v>0</v>
      </c>
      <c r="M48" s="29">
        <f t="shared" si="6"/>
        <v>0</v>
      </c>
      <c r="N48" s="29">
        <f t="shared" si="3"/>
        <v>0</v>
      </c>
      <c r="O48" s="30">
        <f t="shared" si="4"/>
        <v>0</v>
      </c>
    </row>
    <row r="49" spans="1:15" s="31" customFormat="1" ht="84.75" customHeight="1" x14ac:dyDescent="0.25">
      <c r="A49" s="32">
        <v>30</v>
      </c>
      <c r="B49" s="40" t="s">
        <v>74</v>
      </c>
      <c r="C49" s="28"/>
      <c r="D49" s="43">
        <v>1</v>
      </c>
      <c r="E49" s="35" t="s">
        <v>43</v>
      </c>
      <c r="F49" s="36"/>
      <c r="G49" s="37">
        <v>0</v>
      </c>
      <c r="H49" s="38">
        <f t="shared" si="0"/>
        <v>0</v>
      </c>
      <c r="I49" s="37">
        <v>0</v>
      </c>
      <c r="J49" s="38">
        <f t="shared" si="1"/>
        <v>0</v>
      </c>
      <c r="K49" s="38">
        <f t="shared" si="2"/>
        <v>0</v>
      </c>
      <c r="L49" s="38">
        <f t="shared" si="5"/>
        <v>0</v>
      </c>
      <c r="M49" s="29">
        <f t="shared" si="6"/>
        <v>0</v>
      </c>
      <c r="N49" s="29">
        <f t="shared" si="3"/>
        <v>0</v>
      </c>
      <c r="O49" s="30">
        <f t="shared" si="4"/>
        <v>0</v>
      </c>
    </row>
    <row r="50" spans="1:15" s="31" customFormat="1" ht="48.75" customHeight="1" x14ac:dyDescent="0.25">
      <c r="A50" s="32">
        <v>31</v>
      </c>
      <c r="B50" s="40" t="s">
        <v>75</v>
      </c>
      <c r="C50" s="28"/>
      <c r="D50" s="43">
        <v>1</v>
      </c>
      <c r="E50" s="35" t="s">
        <v>43</v>
      </c>
      <c r="F50" s="36"/>
      <c r="G50" s="37">
        <v>0</v>
      </c>
      <c r="H50" s="38">
        <f t="shared" si="0"/>
        <v>0</v>
      </c>
      <c r="I50" s="37">
        <v>0</v>
      </c>
      <c r="J50" s="38">
        <f t="shared" si="1"/>
        <v>0</v>
      </c>
      <c r="K50" s="38">
        <f t="shared" si="2"/>
        <v>0</v>
      </c>
      <c r="L50" s="38">
        <f t="shared" si="5"/>
        <v>0</v>
      </c>
      <c r="M50" s="29">
        <f t="shared" si="6"/>
        <v>0</v>
      </c>
      <c r="N50" s="29">
        <f t="shared" si="3"/>
        <v>0</v>
      </c>
      <c r="O50" s="30">
        <f t="shared" si="4"/>
        <v>0</v>
      </c>
    </row>
    <row r="51" spans="1:15" s="31" customFormat="1" ht="101.25" customHeight="1" x14ac:dyDescent="0.25">
      <c r="A51" s="32">
        <v>32</v>
      </c>
      <c r="B51" s="40" t="s">
        <v>76</v>
      </c>
      <c r="C51" s="28"/>
      <c r="D51" s="43">
        <v>7</v>
      </c>
      <c r="E51" s="35" t="s">
        <v>43</v>
      </c>
      <c r="F51" s="36"/>
      <c r="G51" s="37">
        <v>0</v>
      </c>
      <c r="H51" s="38">
        <f t="shared" si="0"/>
        <v>0</v>
      </c>
      <c r="I51" s="37">
        <v>0</v>
      </c>
      <c r="J51" s="38">
        <f t="shared" si="1"/>
        <v>0</v>
      </c>
      <c r="K51" s="38">
        <f t="shared" si="2"/>
        <v>0</v>
      </c>
      <c r="L51" s="38">
        <f t="shared" si="5"/>
        <v>0</v>
      </c>
      <c r="M51" s="29">
        <f t="shared" si="6"/>
        <v>0</v>
      </c>
      <c r="N51" s="29">
        <f t="shared" si="3"/>
        <v>0</v>
      </c>
      <c r="O51" s="30">
        <f t="shared" si="4"/>
        <v>0</v>
      </c>
    </row>
    <row r="52" spans="1:15" s="31" customFormat="1" ht="82.5" customHeight="1" x14ac:dyDescent="0.25">
      <c r="A52" s="32">
        <v>33</v>
      </c>
      <c r="B52" s="40" t="s">
        <v>77</v>
      </c>
      <c r="C52" s="28"/>
      <c r="D52" s="43">
        <v>1</v>
      </c>
      <c r="E52" s="35" t="s">
        <v>43</v>
      </c>
      <c r="F52" s="36"/>
      <c r="G52" s="37">
        <v>0</v>
      </c>
      <c r="H52" s="38">
        <f t="shared" si="0"/>
        <v>0</v>
      </c>
      <c r="I52" s="37">
        <v>0</v>
      </c>
      <c r="J52" s="38">
        <f t="shared" si="1"/>
        <v>0</v>
      </c>
      <c r="K52" s="38">
        <f t="shared" si="2"/>
        <v>0</v>
      </c>
      <c r="L52" s="38">
        <f t="shared" si="5"/>
        <v>0</v>
      </c>
      <c r="M52" s="29">
        <f t="shared" si="6"/>
        <v>0</v>
      </c>
      <c r="N52" s="29">
        <f t="shared" si="3"/>
        <v>0</v>
      </c>
      <c r="O52" s="30">
        <f t="shared" si="4"/>
        <v>0</v>
      </c>
    </row>
    <row r="53" spans="1:15" s="31" customFormat="1" ht="45.75" customHeight="1" x14ac:dyDescent="0.25">
      <c r="A53" s="32">
        <v>34</v>
      </c>
      <c r="B53" s="40" t="s">
        <v>78</v>
      </c>
      <c r="C53" s="28"/>
      <c r="D53" s="43">
        <v>1</v>
      </c>
      <c r="E53" s="35" t="s">
        <v>43</v>
      </c>
      <c r="F53" s="36"/>
      <c r="G53" s="37">
        <v>0</v>
      </c>
      <c r="H53" s="38">
        <f t="shared" si="0"/>
        <v>0</v>
      </c>
      <c r="I53" s="37">
        <v>0</v>
      </c>
      <c r="J53" s="38">
        <f t="shared" si="1"/>
        <v>0</v>
      </c>
      <c r="K53" s="38">
        <f t="shared" si="2"/>
        <v>0</v>
      </c>
      <c r="L53" s="38">
        <f t="shared" si="5"/>
        <v>0</v>
      </c>
      <c r="M53" s="29">
        <f t="shared" si="6"/>
        <v>0</v>
      </c>
      <c r="N53" s="29">
        <f t="shared" si="3"/>
        <v>0</v>
      </c>
      <c r="O53" s="30">
        <f t="shared" si="4"/>
        <v>0</v>
      </c>
    </row>
    <row r="54" spans="1:15" s="31" customFormat="1" ht="42.75" customHeight="1" x14ac:dyDescent="0.25">
      <c r="A54" s="32">
        <v>35</v>
      </c>
      <c r="B54" s="40" t="s">
        <v>79</v>
      </c>
      <c r="C54" s="28"/>
      <c r="D54" s="43">
        <v>1</v>
      </c>
      <c r="E54" s="35" t="s">
        <v>43</v>
      </c>
      <c r="F54" s="36"/>
      <c r="G54" s="37">
        <v>0</v>
      </c>
      <c r="H54" s="38">
        <f t="shared" si="0"/>
        <v>0</v>
      </c>
      <c r="I54" s="37">
        <v>0</v>
      </c>
      <c r="J54" s="38">
        <f t="shared" si="1"/>
        <v>0</v>
      </c>
      <c r="K54" s="38">
        <f t="shared" si="2"/>
        <v>0</v>
      </c>
      <c r="L54" s="38">
        <f t="shared" si="5"/>
        <v>0</v>
      </c>
      <c r="M54" s="29">
        <f t="shared" si="6"/>
        <v>0</v>
      </c>
      <c r="N54" s="29">
        <f t="shared" si="3"/>
        <v>0</v>
      </c>
      <c r="O54" s="30">
        <f t="shared" si="4"/>
        <v>0</v>
      </c>
    </row>
    <row r="55" spans="1:15" s="31" customFormat="1" ht="59.25" customHeight="1" x14ac:dyDescent="0.25">
      <c r="A55" s="32">
        <v>36</v>
      </c>
      <c r="B55" s="40" t="s">
        <v>80</v>
      </c>
      <c r="C55" s="28"/>
      <c r="D55" s="43">
        <v>1</v>
      </c>
      <c r="E55" s="35" t="s">
        <v>43</v>
      </c>
      <c r="F55" s="36"/>
      <c r="G55" s="37">
        <v>0</v>
      </c>
      <c r="H55" s="38">
        <f t="shared" si="0"/>
        <v>0</v>
      </c>
      <c r="I55" s="37">
        <v>0</v>
      </c>
      <c r="J55" s="38">
        <f t="shared" si="1"/>
        <v>0</v>
      </c>
      <c r="K55" s="38">
        <f t="shared" si="2"/>
        <v>0</v>
      </c>
      <c r="L55" s="38">
        <f t="shared" si="5"/>
        <v>0</v>
      </c>
      <c r="M55" s="29">
        <f t="shared" si="6"/>
        <v>0</v>
      </c>
      <c r="N55" s="29">
        <f t="shared" si="3"/>
        <v>0</v>
      </c>
      <c r="O55" s="30">
        <f t="shared" si="4"/>
        <v>0</v>
      </c>
    </row>
    <row r="56" spans="1:15" s="31" customFormat="1" ht="75" customHeight="1" x14ac:dyDescent="0.25">
      <c r="A56" s="32">
        <v>37</v>
      </c>
      <c r="B56" s="40" t="s">
        <v>81</v>
      </c>
      <c r="C56" s="28"/>
      <c r="D56" s="43">
        <v>1</v>
      </c>
      <c r="E56" s="35" t="s">
        <v>43</v>
      </c>
      <c r="F56" s="36"/>
      <c r="G56" s="37">
        <v>0</v>
      </c>
      <c r="H56" s="38">
        <f t="shared" si="0"/>
        <v>0</v>
      </c>
      <c r="I56" s="37">
        <v>0</v>
      </c>
      <c r="J56" s="38">
        <f t="shared" si="1"/>
        <v>0</v>
      </c>
      <c r="K56" s="38">
        <f t="shared" si="2"/>
        <v>0</v>
      </c>
      <c r="L56" s="38">
        <f t="shared" si="5"/>
        <v>0</v>
      </c>
      <c r="M56" s="29">
        <f t="shared" si="6"/>
        <v>0</v>
      </c>
      <c r="N56" s="29">
        <f t="shared" si="3"/>
        <v>0</v>
      </c>
      <c r="O56" s="30">
        <f t="shared" si="4"/>
        <v>0</v>
      </c>
    </row>
    <row r="57" spans="1:15" s="31" customFormat="1" ht="73.5" customHeight="1" x14ac:dyDescent="0.25">
      <c r="A57" s="32">
        <v>38</v>
      </c>
      <c r="B57" s="40" t="s">
        <v>82</v>
      </c>
      <c r="C57" s="28"/>
      <c r="D57" s="43">
        <v>2</v>
      </c>
      <c r="E57" s="35" t="s">
        <v>43</v>
      </c>
      <c r="F57" s="36"/>
      <c r="G57" s="37">
        <v>0</v>
      </c>
      <c r="H57" s="38">
        <f t="shared" si="0"/>
        <v>0</v>
      </c>
      <c r="I57" s="37">
        <v>0</v>
      </c>
      <c r="J57" s="38">
        <f t="shared" si="1"/>
        <v>0</v>
      </c>
      <c r="K57" s="38">
        <f t="shared" si="2"/>
        <v>0</v>
      </c>
      <c r="L57" s="38">
        <f t="shared" si="5"/>
        <v>0</v>
      </c>
      <c r="M57" s="29">
        <f t="shared" si="6"/>
        <v>0</v>
      </c>
      <c r="N57" s="29">
        <f t="shared" si="3"/>
        <v>0</v>
      </c>
      <c r="O57" s="30">
        <f t="shared" si="4"/>
        <v>0</v>
      </c>
    </row>
    <row r="58" spans="1:15" s="31" customFormat="1" ht="46.5" customHeight="1" x14ac:dyDescent="0.25">
      <c r="A58" s="32">
        <v>39</v>
      </c>
      <c r="B58" s="40" t="s">
        <v>83</v>
      </c>
      <c r="C58" s="28"/>
      <c r="D58" s="43">
        <v>1</v>
      </c>
      <c r="E58" s="35" t="s">
        <v>43</v>
      </c>
      <c r="F58" s="36"/>
      <c r="G58" s="37">
        <v>0</v>
      </c>
      <c r="H58" s="38">
        <f t="shared" si="0"/>
        <v>0</v>
      </c>
      <c r="I58" s="37">
        <v>0</v>
      </c>
      <c r="J58" s="38">
        <f t="shared" si="1"/>
        <v>0</v>
      </c>
      <c r="K58" s="38">
        <f t="shared" si="2"/>
        <v>0</v>
      </c>
      <c r="L58" s="38">
        <f t="shared" si="5"/>
        <v>0</v>
      </c>
      <c r="M58" s="29">
        <f t="shared" si="6"/>
        <v>0</v>
      </c>
      <c r="N58" s="29">
        <f t="shared" si="3"/>
        <v>0</v>
      </c>
      <c r="O58" s="30">
        <f t="shared" si="4"/>
        <v>0</v>
      </c>
    </row>
    <row r="59" spans="1:15" s="31" customFormat="1" ht="73.5" customHeight="1" x14ac:dyDescent="0.25">
      <c r="A59" s="32">
        <v>40</v>
      </c>
      <c r="B59" s="40" t="s">
        <v>84</v>
      </c>
      <c r="C59" s="28"/>
      <c r="D59" s="43">
        <v>1</v>
      </c>
      <c r="E59" s="35" t="s">
        <v>43</v>
      </c>
      <c r="F59" s="36"/>
      <c r="G59" s="37">
        <v>0</v>
      </c>
      <c r="H59" s="38">
        <f t="shared" si="0"/>
        <v>0</v>
      </c>
      <c r="I59" s="37">
        <v>0</v>
      </c>
      <c r="J59" s="38">
        <f t="shared" si="1"/>
        <v>0</v>
      </c>
      <c r="K59" s="38">
        <f t="shared" si="2"/>
        <v>0</v>
      </c>
      <c r="L59" s="38">
        <f t="shared" si="5"/>
        <v>0</v>
      </c>
      <c r="M59" s="29">
        <f t="shared" si="6"/>
        <v>0</v>
      </c>
      <c r="N59" s="29">
        <f t="shared" si="3"/>
        <v>0</v>
      </c>
      <c r="O59" s="30">
        <f t="shared" si="4"/>
        <v>0</v>
      </c>
    </row>
    <row r="60" spans="1:15" s="31" customFormat="1" ht="86.25" customHeight="1" x14ac:dyDescent="0.25">
      <c r="A60" s="32">
        <v>41</v>
      </c>
      <c r="B60" s="40" t="s">
        <v>85</v>
      </c>
      <c r="C60" s="28"/>
      <c r="D60" s="43">
        <v>1</v>
      </c>
      <c r="E60" s="35" t="s">
        <v>43</v>
      </c>
      <c r="F60" s="36"/>
      <c r="G60" s="37">
        <v>0</v>
      </c>
      <c r="H60" s="38">
        <f t="shared" si="0"/>
        <v>0</v>
      </c>
      <c r="I60" s="37">
        <v>0</v>
      </c>
      <c r="J60" s="38">
        <f t="shared" si="1"/>
        <v>0</v>
      </c>
      <c r="K60" s="38">
        <f t="shared" si="2"/>
        <v>0</v>
      </c>
      <c r="L60" s="38">
        <f t="shared" si="5"/>
        <v>0</v>
      </c>
      <c r="M60" s="29">
        <f t="shared" si="6"/>
        <v>0</v>
      </c>
      <c r="N60" s="29">
        <f t="shared" si="3"/>
        <v>0</v>
      </c>
      <c r="O60" s="30">
        <f t="shared" si="4"/>
        <v>0</v>
      </c>
    </row>
    <row r="61" spans="1:15" s="31" customFormat="1" ht="74.25" customHeight="1" x14ac:dyDescent="0.25">
      <c r="A61" s="32">
        <v>42</v>
      </c>
      <c r="B61" s="40" t="s">
        <v>86</v>
      </c>
      <c r="C61" s="28"/>
      <c r="D61" s="43">
        <v>1</v>
      </c>
      <c r="E61" s="35" t="s">
        <v>43</v>
      </c>
      <c r="F61" s="36"/>
      <c r="G61" s="37">
        <v>0</v>
      </c>
      <c r="H61" s="38">
        <f t="shared" si="0"/>
        <v>0</v>
      </c>
      <c r="I61" s="37">
        <v>0</v>
      </c>
      <c r="J61" s="38">
        <f t="shared" si="1"/>
        <v>0</v>
      </c>
      <c r="K61" s="38">
        <f t="shared" si="2"/>
        <v>0</v>
      </c>
      <c r="L61" s="38">
        <f t="shared" si="5"/>
        <v>0</v>
      </c>
      <c r="M61" s="29">
        <f t="shared" si="6"/>
        <v>0</v>
      </c>
      <c r="N61" s="29">
        <f t="shared" si="3"/>
        <v>0</v>
      </c>
      <c r="O61" s="30">
        <f t="shared" si="4"/>
        <v>0</v>
      </c>
    </row>
    <row r="62" spans="1:15" s="31" customFormat="1" ht="74.25" customHeight="1" x14ac:dyDescent="0.25">
      <c r="A62" s="32">
        <v>43</v>
      </c>
      <c r="B62" s="40" t="s">
        <v>87</v>
      </c>
      <c r="C62" s="28"/>
      <c r="D62" s="43">
        <v>1</v>
      </c>
      <c r="E62" s="35" t="s">
        <v>43</v>
      </c>
      <c r="F62" s="36"/>
      <c r="G62" s="37">
        <v>0</v>
      </c>
      <c r="H62" s="38">
        <f t="shared" si="0"/>
        <v>0</v>
      </c>
      <c r="I62" s="37">
        <v>0</v>
      </c>
      <c r="J62" s="38">
        <f t="shared" si="1"/>
        <v>0</v>
      </c>
      <c r="K62" s="38">
        <f t="shared" si="2"/>
        <v>0</v>
      </c>
      <c r="L62" s="38">
        <f t="shared" si="5"/>
        <v>0</v>
      </c>
      <c r="M62" s="29">
        <f t="shared" si="6"/>
        <v>0</v>
      </c>
      <c r="N62" s="29">
        <f t="shared" si="3"/>
        <v>0</v>
      </c>
      <c r="O62" s="30">
        <f t="shared" si="4"/>
        <v>0</v>
      </c>
    </row>
    <row r="63" spans="1:15" s="31" customFormat="1" ht="81" customHeight="1" x14ac:dyDescent="0.25">
      <c r="A63" s="32">
        <v>44</v>
      </c>
      <c r="B63" s="40" t="s">
        <v>88</v>
      </c>
      <c r="C63" s="28"/>
      <c r="D63" s="43">
        <v>2</v>
      </c>
      <c r="E63" s="35" t="s">
        <v>43</v>
      </c>
      <c r="F63" s="36"/>
      <c r="G63" s="37">
        <v>0</v>
      </c>
      <c r="H63" s="38">
        <f t="shared" si="0"/>
        <v>0</v>
      </c>
      <c r="I63" s="37">
        <v>0</v>
      </c>
      <c r="J63" s="38">
        <f t="shared" si="1"/>
        <v>0</v>
      </c>
      <c r="K63" s="38">
        <f t="shared" si="2"/>
        <v>0</v>
      </c>
      <c r="L63" s="38">
        <f t="shared" si="5"/>
        <v>0</v>
      </c>
      <c r="M63" s="29">
        <f t="shared" si="6"/>
        <v>0</v>
      </c>
      <c r="N63" s="29">
        <f t="shared" si="3"/>
        <v>0</v>
      </c>
      <c r="O63" s="30">
        <f t="shared" si="4"/>
        <v>0</v>
      </c>
    </row>
    <row r="64" spans="1:15" s="31" customFormat="1" ht="57.75" customHeight="1" x14ac:dyDescent="0.25">
      <c r="A64" s="32">
        <v>45</v>
      </c>
      <c r="B64" s="40" t="s">
        <v>89</v>
      </c>
      <c r="C64" s="28"/>
      <c r="D64" s="43">
        <v>1</v>
      </c>
      <c r="E64" s="35" t="s">
        <v>43</v>
      </c>
      <c r="F64" s="36"/>
      <c r="G64" s="37">
        <v>0</v>
      </c>
      <c r="H64" s="38">
        <f t="shared" si="0"/>
        <v>0</v>
      </c>
      <c r="I64" s="37">
        <v>0</v>
      </c>
      <c r="J64" s="38">
        <f t="shared" si="1"/>
        <v>0</v>
      </c>
      <c r="K64" s="38">
        <f t="shared" si="2"/>
        <v>0</v>
      </c>
      <c r="L64" s="38">
        <f t="shared" si="5"/>
        <v>0</v>
      </c>
      <c r="M64" s="29">
        <f t="shared" si="6"/>
        <v>0</v>
      </c>
      <c r="N64" s="29">
        <f t="shared" si="3"/>
        <v>0</v>
      </c>
      <c r="O64" s="30">
        <f t="shared" si="4"/>
        <v>0</v>
      </c>
    </row>
    <row r="65" spans="1:15" s="31" customFormat="1" ht="70.5" customHeight="1" x14ac:dyDescent="0.25">
      <c r="A65" s="32">
        <v>46</v>
      </c>
      <c r="B65" s="40" t="s">
        <v>90</v>
      </c>
      <c r="C65" s="28"/>
      <c r="D65" s="43">
        <v>1</v>
      </c>
      <c r="E65" s="35" t="s">
        <v>43</v>
      </c>
      <c r="F65" s="36"/>
      <c r="G65" s="37">
        <v>0</v>
      </c>
      <c r="H65" s="38">
        <f t="shared" si="0"/>
        <v>0</v>
      </c>
      <c r="I65" s="37">
        <v>0</v>
      </c>
      <c r="J65" s="38">
        <f t="shared" si="1"/>
        <v>0</v>
      </c>
      <c r="K65" s="38">
        <f t="shared" si="2"/>
        <v>0</v>
      </c>
      <c r="L65" s="38">
        <f t="shared" si="5"/>
        <v>0</v>
      </c>
      <c r="M65" s="29">
        <f t="shared" si="6"/>
        <v>0</v>
      </c>
      <c r="N65" s="29">
        <f t="shared" si="3"/>
        <v>0</v>
      </c>
      <c r="O65" s="30">
        <f t="shared" si="4"/>
        <v>0</v>
      </c>
    </row>
    <row r="66" spans="1:15" s="31" customFormat="1" ht="69.75" customHeight="1" x14ac:dyDescent="0.25">
      <c r="A66" s="32">
        <v>47</v>
      </c>
      <c r="B66" s="40" t="s">
        <v>91</v>
      </c>
      <c r="C66" s="28"/>
      <c r="D66" s="43">
        <v>1</v>
      </c>
      <c r="E66" s="35" t="s">
        <v>43</v>
      </c>
      <c r="F66" s="36"/>
      <c r="G66" s="37">
        <v>0</v>
      </c>
      <c r="H66" s="38">
        <f t="shared" si="0"/>
        <v>0</v>
      </c>
      <c r="I66" s="37">
        <v>0</v>
      </c>
      <c r="J66" s="38">
        <f t="shared" si="1"/>
        <v>0</v>
      </c>
      <c r="K66" s="38">
        <f t="shared" si="2"/>
        <v>0</v>
      </c>
      <c r="L66" s="38">
        <f t="shared" si="5"/>
        <v>0</v>
      </c>
      <c r="M66" s="29">
        <f t="shared" si="6"/>
        <v>0</v>
      </c>
      <c r="N66" s="29">
        <f t="shared" si="3"/>
        <v>0</v>
      </c>
      <c r="O66" s="30">
        <f t="shared" si="4"/>
        <v>0</v>
      </c>
    </row>
    <row r="67" spans="1:15" s="31" customFormat="1" ht="72.75" customHeight="1" x14ac:dyDescent="0.25">
      <c r="A67" s="32">
        <v>48</v>
      </c>
      <c r="B67" s="40" t="s">
        <v>92</v>
      </c>
      <c r="C67" s="28"/>
      <c r="D67" s="43">
        <v>2</v>
      </c>
      <c r="E67" s="35" t="s">
        <v>43</v>
      </c>
      <c r="F67" s="36"/>
      <c r="G67" s="37">
        <v>0</v>
      </c>
      <c r="H67" s="38">
        <f t="shared" si="0"/>
        <v>0</v>
      </c>
      <c r="I67" s="37">
        <v>0</v>
      </c>
      <c r="J67" s="38">
        <f t="shared" si="1"/>
        <v>0</v>
      </c>
      <c r="K67" s="38">
        <f t="shared" si="2"/>
        <v>0</v>
      </c>
      <c r="L67" s="38">
        <f t="shared" si="5"/>
        <v>0</v>
      </c>
      <c r="M67" s="29">
        <f t="shared" si="6"/>
        <v>0</v>
      </c>
      <c r="N67" s="29">
        <f t="shared" si="3"/>
        <v>0</v>
      </c>
      <c r="O67" s="30">
        <f t="shared" si="4"/>
        <v>0</v>
      </c>
    </row>
    <row r="68" spans="1:15" s="31" customFormat="1" ht="60" customHeight="1" x14ac:dyDescent="0.25">
      <c r="A68" s="32">
        <v>49</v>
      </c>
      <c r="B68" s="42" t="s">
        <v>93</v>
      </c>
      <c r="C68" s="28"/>
      <c r="D68" s="43">
        <v>2</v>
      </c>
      <c r="E68" s="35" t="s">
        <v>43</v>
      </c>
      <c r="F68" s="36"/>
      <c r="G68" s="37">
        <v>0</v>
      </c>
      <c r="H68" s="38">
        <f t="shared" si="0"/>
        <v>0</v>
      </c>
      <c r="I68" s="37">
        <v>0</v>
      </c>
      <c r="J68" s="38">
        <f t="shared" si="1"/>
        <v>0</v>
      </c>
      <c r="K68" s="38">
        <f t="shared" si="2"/>
        <v>0</v>
      </c>
      <c r="L68" s="38">
        <f t="shared" si="5"/>
        <v>0</v>
      </c>
      <c r="M68" s="29">
        <f t="shared" si="6"/>
        <v>0</v>
      </c>
      <c r="N68" s="29">
        <f t="shared" si="3"/>
        <v>0</v>
      </c>
      <c r="O68" s="30">
        <f t="shared" si="4"/>
        <v>0</v>
      </c>
    </row>
    <row r="69" spans="1:15" s="31" customFormat="1" ht="72" customHeight="1" x14ac:dyDescent="0.25">
      <c r="A69" s="32">
        <v>50</v>
      </c>
      <c r="B69" s="42" t="s">
        <v>94</v>
      </c>
      <c r="C69" s="28"/>
      <c r="D69" s="43">
        <v>1</v>
      </c>
      <c r="E69" s="35" t="s">
        <v>43</v>
      </c>
      <c r="F69" s="36"/>
      <c r="G69" s="37">
        <v>0</v>
      </c>
      <c r="H69" s="38">
        <f t="shared" si="0"/>
        <v>0</v>
      </c>
      <c r="I69" s="37">
        <v>0</v>
      </c>
      <c r="J69" s="38">
        <f t="shared" si="1"/>
        <v>0</v>
      </c>
      <c r="K69" s="38">
        <f t="shared" si="2"/>
        <v>0</v>
      </c>
      <c r="L69" s="38">
        <f t="shared" si="5"/>
        <v>0</v>
      </c>
      <c r="M69" s="29">
        <f t="shared" si="6"/>
        <v>0</v>
      </c>
      <c r="N69" s="29">
        <f t="shared" si="3"/>
        <v>0</v>
      </c>
      <c r="O69" s="30">
        <f t="shared" si="4"/>
        <v>0</v>
      </c>
    </row>
    <row r="70" spans="1:15" s="31" customFormat="1" ht="113.25" customHeight="1" x14ac:dyDescent="0.25">
      <c r="A70" s="32">
        <v>51</v>
      </c>
      <c r="B70" s="42" t="s">
        <v>123</v>
      </c>
      <c r="C70" s="28"/>
      <c r="D70" s="43">
        <v>1</v>
      </c>
      <c r="E70" s="35" t="s">
        <v>43</v>
      </c>
      <c r="F70" s="36"/>
      <c r="G70" s="37">
        <v>0</v>
      </c>
      <c r="H70" s="38">
        <f t="shared" si="0"/>
        <v>0</v>
      </c>
      <c r="I70" s="37">
        <v>0</v>
      </c>
      <c r="J70" s="38">
        <f t="shared" si="1"/>
        <v>0</v>
      </c>
      <c r="K70" s="38">
        <f t="shared" si="2"/>
        <v>0</v>
      </c>
      <c r="L70" s="38">
        <f t="shared" si="5"/>
        <v>0</v>
      </c>
      <c r="M70" s="29">
        <f t="shared" si="6"/>
        <v>0</v>
      </c>
      <c r="N70" s="29">
        <f t="shared" si="3"/>
        <v>0</v>
      </c>
      <c r="O70" s="30">
        <f t="shared" si="4"/>
        <v>0</v>
      </c>
    </row>
    <row r="71" spans="1:15" s="31" customFormat="1" ht="57.75" customHeight="1" x14ac:dyDescent="0.25">
      <c r="A71" s="32">
        <v>52</v>
      </c>
      <c r="B71" s="42" t="s">
        <v>95</v>
      </c>
      <c r="C71" s="28"/>
      <c r="D71" s="43">
        <v>1</v>
      </c>
      <c r="E71" s="35" t="s">
        <v>43</v>
      </c>
      <c r="F71" s="36"/>
      <c r="G71" s="37">
        <v>0</v>
      </c>
      <c r="H71" s="38">
        <f t="shared" si="0"/>
        <v>0</v>
      </c>
      <c r="I71" s="37">
        <v>0</v>
      </c>
      <c r="J71" s="38">
        <f t="shared" si="1"/>
        <v>0</v>
      </c>
      <c r="K71" s="38">
        <f t="shared" si="2"/>
        <v>0</v>
      </c>
      <c r="L71" s="38">
        <f t="shared" si="5"/>
        <v>0</v>
      </c>
      <c r="M71" s="29">
        <f t="shared" si="6"/>
        <v>0</v>
      </c>
      <c r="N71" s="29">
        <f t="shared" si="3"/>
        <v>0</v>
      </c>
      <c r="O71" s="30">
        <f t="shared" si="4"/>
        <v>0</v>
      </c>
    </row>
    <row r="72" spans="1:15" s="31" customFormat="1" ht="64.5" customHeight="1" x14ac:dyDescent="0.25">
      <c r="A72" s="32">
        <v>53</v>
      </c>
      <c r="B72" s="42" t="s">
        <v>103</v>
      </c>
      <c r="C72" s="28"/>
      <c r="D72" s="43">
        <v>1</v>
      </c>
      <c r="E72" s="35" t="s">
        <v>43</v>
      </c>
      <c r="F72" s="36"/>
      <c r="G72" s="37">
        <v>0</v>
      </c>
      <c r="H72" s="38">
        <f t="shared" si="0"/>
        <v>0</v>
      </c>
      <c r="I72" s="37">
        <v>0</v>
      </c>
      <c r="J72" s="38">
        <f t="shared" si="1"/>
        <v>0</v>
      </c>
      <c r="K72" s="38">
        <f t="shared" si="2"/>
        <v>0</v>
      </c>
      <c r="L72" s="38">
        <f t="shared" si="5"/>
        <v>0</v>
      </c>
      <c r="M72" s="29">
        <f t="shared" si="6"/>
        <v>0</v>
      </c>
      <c r="N72" s="29">
        <f t="shared" si="3"/>
        <v>0</v>
      </c>
      <c r="O72" s="30">
        <f t="shared" si="4"/>
        <v>0</v>
      </c>
    </row>
    <row r="73" spans="1:15" s="31" customFormat="1" ht="47.25" customHeight="1" x14ac:dyDescent="0.25">
      <c r="A73" s="32">
        <v>54</v>
      </c>
      <c r="B73" s="42" t="s">
        <v>96</v>
      </c>
      <c r="C73" s="28"/>
      <c r="D73" s="43">
        <v>1</v>
      </c>
      <c r="E73" s="35" t="s">
        <v>43</v>
      </c>
      <c r="F73" s="36"/>
      <c r="G73" s="37">
        <v>0</v>
      </c>
      <c r="H73" s="38">
        <f t="shared" si="0"/>
        <v>0</v>
      </c>
      <c r="I73" s="37">
        <v>0</v>
      </c>
      <c r="J73" s="38">
        <f t="shared" si="1"/>
        <v>0</v>
      </c>
      <c r="K73" s="38">
        <f t="shared" si="2"/>
        <v>0</v>
      </c>
      <c r="L73" s="38">
        <f t="shared" si="5"/>
        <v>0</v>
      </c>
      <c r="M73" s="29">
        <f t="shared" si="6"/>
        <v>0</v>
      </c>
      <c r="N73" s="29">
        <f t="shared" si="3"/>
        <v>0</v>
      </c>
      <c r="O73" s="30">
        <f t="shared" si="4"/>
        <v>0</v>
      </c>
    </row>
    <row r="74" spans="1:15" s="31" customFormat="1" ht="48" customHeight="1" x14ac:dyDescent="0.25">
      <c r="A74" s="32">
        <v>55</v>
      </c>
      <c r="B74" s="42" t="s">
        <v>97</v>
      </c>
      <c r="C74" s="28"/>
      <c r="D74" s="43">
        <v>1</v>
      </c>
      <c r="E74" s="35" t="s">
        <v>43</v>
      </c>
      <c r="F74" s="36"/>
      <c r="G74" s="37">
        <v>0</v>
      </c>
      <c r="H74" s="38">
        <f t="shared" si="0"/>
        <v>0</v>
      </c>
      <c r="I74" s="37">
        <v>0</v>
      </c>
      <c r="J74" s="38">
        <f t="shared" si="1"/>
        <v>0</v>
      </c>
      <c r="K74" s="38">
        <f t="shared" si="2"/>
        <v>0</v>
      </c>
      <c r="L74" s="38">
        <f t="shared" si="5"/>
        <v>0</v>
      </c>
      <c r="M74" s="29">
        <f t="shared" si="6"/>
        <v>0</v>
      </c>
      <c r="N74" s="29">
        <f t="shared" si="3"/>
        <v>0</v>
      </c>
      <c r="O74" s="30">
        <f t="shared" si="4"/>
        <v>0</v>
      </c>
    </row>
    <row r="75" spans="1:15" s="31" customFormat="1" ht="51" customHeight="1" x14ac:dyDescent="0.25">
      <c r="A75" s="32">
        <v>56</v>
      </c>
      <c r="B75" s="40" t="s">
        <v>98</v>
      </c>
      <c r="C75" s="28"/>
      <c r="D75" s="43">
        <v>1</v>
      </c>
      <c r="E75" s="35" t="s">
        <v>43</v>
      </c>
      <c r="F75" s="36"/>
      <c r="G75" s="37">
        <v>0</v>
      </c>
      <c r="H75" s="38">
        <f t="shared" si="0"/>
        <v>0</v>
      </c>
      <c r="I75" s="37">
        <v>0</v>
      </c>
      <c r="J75" s="38">
        <f t="shared" si="1"/>
        <v>0</v>
      </c>
      <c r="K75" s="38">
        <f t="shared" si="2"/>
        <v>0</v>
      </c>
      <c r="L75" s="38">
        <f t="shared" si="5"/>
        <v>0</v>
      </c>
      <c r="M75" s="29">
        <f t="shared" si="6"/>
        <v>0</v>
      </c>
      <c r="N75" s="29">
        <f t="shared" si="3"/>
        <v>0</v>
      </c>
      <c r="O75" s="30">
        <f t="shared" si="4"/>
        <v>0</v>
      </c>
    </row>
    <row r="76" spans="1:15" s="31" customFormat="1" ht="58.5" customHeight="1" x14ac:dyDescent="0.25">
      <c r="A76" s="32">
        <v>57</v>
      </c>
      <c r="B76" s="42" t="s">
        <v>99</v>
      </c>
      <c r="C76" s="28"/>
      <c r="D76" s="43">
        <v>1</v>
      </c>
      <c r="E76" s="35" t="s">
        <v>43</v>
      </c>
      <c r="F76" s="36"/>
      <c r="G76" s="37">
        <v>0</v>
      </c>
      <c r="H76" s="38">
        <f t="shared" si="0"/>
        <v>0</v>
      </c>
      <c r="I76" s="37">
        <v>0</v>
      </c>
      <c r="J76" s="38">
        <f t="shared" si="1"/>
        <v>0</v>
      </c>
      <c r="K76" s="38">
        <f t="shared" si="2"/>
        <v>0</v>
      </c>
      <c r="L76" s="38">
        <f t="shared" si="5"/>
        <v>0</v>
      </c>
      <c r="M76" s="29">
        <f t="shared" si="6"/>
        <v>0</v>
      </c>
      <c r="N76" s="29">
        <f t="shared" si="3"/>
        <v>0</v>
      </c>
      <c r="O76" s="30">
        <f t="shared" si="4"/>
        <v>0</v>
      </c>
    </row>
    <row r="77" spans="1:15" s="31" customFormat="1" ht="63" customHeight="1" x14ac:dyDescent="0.25">
      <c r="A77" s="32">
        <v>58</v>
      </c>
      <c r="B77" s="42" t="s">
        <v>100</v>
      </c>
      <c r="C77" s="28"/>
      <c r="D77" s="43">
        <v>1</v>
      </c>
      <c r="E77" s="35" t="s">
        <v>43</v>
      </c>
      <c r="F77" s="36"/>
      <c r="G77" s="37">
        <v>0</v>
      </c>
      <c r="H77" s="38">
        <f t="shared" si="0"/>
        <v>0</v>
      </c>
      <c r="I77" s="37">
        <v>0</v>
      </c>
      <c r="J77" s="38">
        <f t="shared" si="1"/>
        <v>0</v>
      </c>
      <c r="K77" s="38">
        <f t="shared" si="2"/>
        <v>0</v>
      </c>
      <c r="L77" s="38">
        <f t="shared" si="5"/>
        <v>0</v>
      </c>
      <c r="M77" s="29">
        <f t="shared" si="6"/>
        <v>0</v>
      </c>
      <c r="N77" s="29">
        <f t="shared" si="3"/>
        <v>0</v>
      </c>
      <c r="O77" s="30">
        <f t="shared" si="4"/>
        <v>0</v>
      </c>
    </row>
    <row r="78" spans="1:15" s="31" customFormat="1" ht="87" customHeight="1" x14ac:dyDescent="0.25">
      <c r="A78" s="32">
        <v>59</v>
      </c>
      <c r="B78" s="42" t="s">
        <v>101</v>
      </c>
      <c r="C78" s="28"/>
      <c r="D78" s="43">
        <v>2</v>
      </c>
      <c r="E78" s="35" t="s">
        <v>43</v>
      </c>
      <c r="F78" s="36"/>
      <c r="G78" s="37">
        <v>0</v>
      </c>
      <c r="H78" s="38">
        <f t="shared" si="0"/>
        <v>0</v>
      </c>
      <c r="I78" s="37">
        <v>0</v>
      </c>
      <c r="J78" s="38">
        <f t="shared" si="1"/>
        <v>0</v>
      </c>
      <c r="K78" s="38">
        <f t="shared" si="2"/>
        <v>0</v>
      </c>
      <c r="L78" s="38">
        <f t="shared" si="5"/>
        <v>0</v>
      </c>
      <c r="M78" s="29">
        <f t="shared" si="6"/>
        <v>0</v>
      </c>
      <c r="N78" s="29">
        <f t="shared" si="3"/>
        <v>0</v>
      </c>
      <c r="O78" s="30">
        <f t="shared" si="4"/>
        <v>0</v>
      </c>
    </row>
    <row r="79" spans="1:15" s="31" customFormat="1" ht="102" customHeight="1" x14ac:dyDescent="0.25">
      <c r="A79" s="32">
        <v>60</v>
      </c>
      <c r="B79" s="42" t="s">
        <v>102</v>
      </c>
      <c r="C79" s="28"/>
      <c r="D79" s="43">
        <v>1</v>
      </c>
      <c r="E79" s="35" t="s">
        <v>43</v>
      </c>
      <c r="F79" s="36"/>
      <c r="G79" s="37">
        <v>0</v>
      </c>
      <c r="H79" s="38">
        <f t="shared" si="0"/>
        <v>0</v>
      </c>
      <c r="I79" s="37">
        <v>0</v>
      </c>
      <c r="J79" s="38">
        <f t="shared" si="1"/>
        <v>0</v>
      </c>
      <c r="K79" s="38">
        <f t="shared" si="2"/>
        <v>0</v>
      </c>
      <c r="L79" s="38">
        <f t="shared" si="5"/>
        <v>0</v>
      </c>
      <c r="M79" s="29">
        <f t="shared" si="6"/>
        <v>0</v>
      </c>
      <c r="N79" s="29">
        <f t="shared" si="3"/>
        <v>0</v>
      </c>
      <c r="O79" s="30">
        <f t="shared" si="4"/>
        <v>0</v>
      </c>
    </row>
    <row r="80" spans="1:15" s="31" customFormat="1" ht="47.25" customHeight="1" x14ac:dyDescent="0.25">
      <c r="A80" s="32">
        <v>61</v>
      </c>
      <c r="B80" s="42" t="s">
        <v>104</v>
      </c>
      <c r="C80" s="28"/>
      <c r="D80" s="43">
        <v>1</v>
      </c>
      <c r="E80" s="35" t="s">
        <v>43</v>
      </c>
      <c r="F80" s="36"/>
      <c r="G80" s="37">
        <v>0</v>
      </c>
      <c r="H80" s="38">
        <f t="shared" si="0"/>
        <v>0</v>
      </c>
      <c r="I80" s="37">
        <v>0</v>
      </c>
      <c r="J80" s="38">
        <f t="shared" si="1"/>
        <v>0</v>
      </c>
      <c r="K80" s="38">
        <f t="shared" si="2"/>
        <v>0</v>
      </c>
      <c r="L80" s="38">
        <f t="shared" si="5"/>
        <v>0</v>
      </c>
      <c r="M80" s="29">
        <f t="shared" si="6"/>
        <v>0</v>
      </c>
      <c r="N80" s="29">
        <f t="shared" si="3"/>
        <v>0</v>
      </c>
      <c r="O80" s="30">
        <f t="shared" si="4"/>
        <v>0</v>
      </c>
    </row>
    <row r="81" spans="1:15" s="31" customFormat="1" ht="47.25" customHeight="1" x14ac:dyDescent="0.25">
      <c r="A81" s="32">
        <v>62</v>
      </c>
      <c r="B81" s="42" t="s">
        <v>105</v>
      </c>
      <c r="C81" s="28"/>
      <c r="D81" s="43">
        <v>1</v>
      </c>
      <c r="E81" s="35" t="s">
        <v>43</v>
      </c>
      <c r="F81" s="36"/>
      <c r="G81" s="37">
        <v>0</v>
      </c>
      <c r="H81" s="38">
        <f t="shared" si="0"/>
        <v>0</v>
      </c>
      <c r="I81" s="37">
        <v>0</v>
      </c>
      <c r="J81" s="38">
        <f t="shared" si="1"/>
        <v>0</v>
      </c>
      <c r="K81" s="38">
        <f t="shared" si="2"/>
        <v>0</v>
      </c>
      <c r="L81" s="38">
        <f t="shared" si="5"/>
        <v>0</v>
      </c>
      <c r="M81" s="29">
        <f t="shared" si="6"/>
        <v>0</v>
      </c>
      <c r="N81" s="29">
        <f t="shared" si="3"/>
        <v>0</v>
      </c>
      <c r="O81" s="30">
        <f t="shared" si="4"/>
        <v>0</v>
      </c>
    </row>
    <row r="82" spans="1:15" s="31" customFormat="1" ht="48" customHeight="1" x14ac:dyDescent="0.25">
      <c r="A82" s="32">
        <v>63</v>
      </c>
      <c r="B82" s="42" t="s">
        <v>106</v>
      </c>
      <c r="C82" s="28"/>
      <c r="D82" s="43">
        <v>1</v>
      </c>
      <c r="E82" s="35" t="s">
        <v>43</v>
      </c>
      <c r="F82" s="36"/>
      <c r="G82" s="37">
        <v>0</v>
      </c>
      <c r="H82" s="38">
        <f t="shared" si="0"/>
        <v>0</v>
      </c>
      <c r="I82" s="37">
        <v>0</v>
      </c>
      <c r="J82" s="38">
        <f t="shared" si="1"/>
        <v>0</v>
      </c>
      <c r="K82" s="38">
        <f t="shared" si="2"/>
        <v>0</v>
      </c>
      <c r="L82" s="38">
        <f t="shared" si="5"/>
        <v>0</v>
      </c>
      <c r="M82" s="29">
        <f t="shared" si="6"/>
        <v>0</v>
      </c>
      <c r="N82" s="29">
        <f t="shared" si="3"/>
        <v>0</v>
      </c>
      <c r="O82" s="30">
        <f t="shared" si="4"/>
        <v>0</v>
      </c>
    </row>
    <row r="83" spans="1:15" s="31" customFormat="1" ht="48" customHeight="1" x14ac:dyDescent="0.25">
      <c r="A83" s="32">
        <v>64</v>
      </c>
      <c r="B83" s="42" t="s">
        <v>107</v>
      </c>
      <c r="C83" s="28"/>
      <c r="D83" s="43">
        <v>1</v>
      </c>
      <c r="E83" s="35" t="s">
        <v>43</v>
      </c>
      <c r="F83" s="36"/>
      <c r="G83" s="37">
        <v>0</v>
      </c>
      <c r="H83" s="38">
        <f t="shared" si="0"/>
        <v>0</v>
      </c>
      <c r="I83" s="37">
        <v>0</v>
      </c>
      <c r="J83" s="38">
        <f t="shared" si="1"/>
        <v>0</v>
      </c>
      <c r="K83" s="38">
        <f t="shared" si="2"/>
        <v>0</v>
      </c>
      <c r="L83" s="38">
        <f t="shared" si="5"/>
        <v>0</v>
      </c>
      <c r="M83" s="29">
        <f t="shared" si="6"/>
        <v>0</v>
      </c>
      <c r="N83" s="29">
        <f t="shared" si="3"/>
        <v>0</v>
      </c>
      <c r="O83" s="30">
        <f t="shared" si="4"/>
        <v>0</v>
      </c>
    </row>
    <row r="84" spans="1:15" s="31" customFormat="1" ht="58.5" customHeight="1" x14ac:dyDescent="0.25">
      <c r="A84" s="32">
        <v>65</v>
      </c>
      <c r="B84" s="42" t="s">
        <v>108</v>
      </c>
      <c r="C84" s="28"/>
      <c r="D84" s="43">
        <v>1</v>
      </c>
      <c r="E84" s="35" t="s">
        <v>43</v>
      </c>
      <c r="F84" s="36"/>
      <c r="G84" s="37">
        <v>0</v>
      </c>
      <c r="H84" s="38">
        <f t="shared" ref="H84:H98" si="7">+ROUND(F84*G84,0)</f>
        <v>0</v>
      </c>
      <c r="I84" s="37">
        <v>0</v>
      </c>
      <c r="J84" s="38">
        <f t="shared" ref="J84:J98" si="8">ROUND(F84*I84,0)</f>
        <v>0</v>
      </c>
      <c r="K84" s="38">
        <f t="shared" ref="K84:K98" si="9">ROUND(F84+H84+J84,0)</f>
        <v>0</v>
      </c>
      <c r="L84" s="38">
        <f t="shared" si="5"/>
        <v>0</v>
      </c>
      <c r="M84" s="29">
        <f t="shared" si="6"/>
        <v>0</v>
      </c>
      <c r="N84" s="29">
        <f t="shared" ref="N84:N98" si="10">ROUND(L84*I84,0)</f>
        <v>0</v>
      </c>
      <c r="O84" s="30">
        <f t="shared" ref="O84:O98" si="11">ROUND(L84+N84+M84,0)</f>
        <v>0</v>
      </c>
    </row>
    <row r="85" spans="1:15" s="31" customFormat="1" ht="45" customHeight="1" x14ac:dyDescent="0.25">
      <c r="A85" s="32">
        <v>66</v>
      </c>
      <c r="B85" s="42" t="s">
        <v>109</v>
      </c>
      <c r="C85" s="28"/>
      <c r="D85" s="43">
        <v>1</v>
      </c>
      <c r="E85" s="35" t="s">
        <v>43</v>
      </c>
      <c r="F85" s="36"/>
      <c r="G85" s="37">
        <v>0</v>
      </c>
      <c r="H85" s="38">
        <f t="shared" si="7"/>
        <v>0</v>
      </c>
      <c r="I85" s="37">
        <v>0</v>
      </c>
      <c r="J85" s="38">
        <f t="shared" si="8"/>
        <v>0</v>
      </c>
      <c r="K85" s="38">
        <f t="shared" si="9"/>
        <v>0</v>
      </c>
      <c r="L85" s="38">
        <f t="shared" ref="L85:L98" si="12">ROUND(F85*D85,0)</f>
        <v>0</v>
      </c>
      <c r="M85" s="29">
        <f t="shared" ref="M85:M98" si="13">ROUND(L85*G85,0)</f>
        <v>0</v>
      </c>
      <c r="N85" s="29">
        <f t="shared" si="10"/>
        <v>0</v>
      </c>
      <c r="O85" s="30">
        <f t="shared" si="11"/>
        <v>0</v>
      </c>
    </row>
    <row r="86" spans="1:15" s="31" customFormat="1" ht="100.5" customHeight="1" x14ac:dyDescent="0.25">
      <c r="A86" s="32">
        <v>67</v>
      </c>
      <c r="B86" s="42" t="s">
        <v>110</v>
      </c>
      <c r="C86" s="28"/>
      <c r="D86" s="43">
        <v>1</v>
      </c>
      <c r="E86" s="35" t="s">
        <v>43</v>
      </c>
      <c r="F86" s="36"/>
      <c r="G86" s="37">
        <v>0</v>
      </c>
      <c r="H86" s="38">
        <f t="shared" si="7"/>
        <v>0</v>
      </c>
      <c r="I86" s="37">
        <v>0</v>
      </c>
      <c r="J86" s="38">
        <f t="shared" si="8"/>
        <v>0</v>
      </c>
      <c r="K86" s="38">
        <f t="shared" si="9"/>
        <v>0</v>
      </c>
      <c r="L86" s="38">
        <f t="shared" si="12"/>
        <v>0</v>
      </c>
      <c r="M86" s="29">
        <f t="shared" si="13"/>
        <v>0</v>
      </c>
      <c r="N86" s="29">
        <f t="shared" si="10"/>
        <v>0</v>
      </c>
      <c r="O86" s="30">
        <f t="shared" si="11"/>
        <v>0</v>
      </c>
    </row>
    <row r="87" spans="1:15" s="31" customFormat="1" ht="61.5" customHeight="1" x14ac:dyDescent="0.25">
      <c r="A87" s="32">
        <v>68</v>
      </c>
      <c r="B87" s="42" t="s">
        <v>111</v>
      </c>
      <c r="C87" s="28"/>
      <c r="D87" s="43">
        <v>2</v>
      </c>
      <c r="E87" s="35" t="s">
        <v>43</v>
      </c>
      <c r="F87" s="36"/>
      <c r="G87" s="37">
        <v>0</v>
      </c>
      <c r="H87" s="38">
        <f t="shared" si="7"/>
        <v>0</v>
      </c>
      <c r="I87" s="37">
        <v>0</v>
      </c>
      <c r="J87" s="38">
        <f t="shared" si="8"/>
        <v>0</v>
      </c>
      <c r="K87" s="38">
        <f t="shared" si="9"/>
        <v>0</v>
      </c>
      <c r="L87" s="38">
        <f t="shared" si="12"/>
        <v>0</v>
      </c>
      <c r="M87" s="29">
        <f t="shared" si="13"/>
        <v>0</v>
      </c>
      <c r="N87" s="29">
        <f t="shared" si="10"/>
        <v>0</v>
      </c>
      <c r="O87" s="30">
        <f t="shared" si="11"/>
        <v>0</v>
      </c>
    </row>
    <row r="88" spans="1:15" s="31" customFormat="1" ht="57" customHeight="1" x14ac:dyDescent="0.25">
      <c r="A88" s="32">
        <v>69</v>
      </c>
      <c r="B88" s="42" t="s">
        <v>112</v>
      </c>
      <c r="C88" s="28"/>
      <c r="D88" s="43">
        <v>3</v>
      </c>
      <c r="E88" s="35" t="s">
        <v>43</v>
      </c>
      <c r="F88" s="36"/>
      <c r="G88" s="37">
        <v>0</v>
      </c>
      <c r="H88" s="38">
        <f t="shared" si="7"/>
        <v>0</v>
      </c>
      <c r="I88" s="37">
        <v>0</v>
      </c>
      <c r="J88" s="38">
        <f t="shared" si="8"/>
        <v>0</v>
      </c>
      <c r="K88" s="38">
        <f t="shared" si="9"/>
        <v>0</v>
      </c>
      <c r="L88" s="38">
        <f t="shared" si="12"/>
        <v>0</v>
      </c>
      <c r="M88" s="29">
        <f t="shared" si="13"/>
        <v>0</v>
      </c>
      <c r="N88" s="29">
        <f t="shared" si="10"/>
        <v>0</v>
      </c>
      <c r="O88" s="30">
        <f t="shared" si="11"/>
        <v>0</v>
      </c>
    </row>
    <row r="89" spans="1:15" s="31" customFormat="1" ht="71.25" customHeight="1" x14ac:dyDescent="0.25">
      <c r="A89" s="32">
        <v>70</v>
      </c>
      <c r="B89" s="42" t="s">
        <v>113</v>
      </c>
      <c r="C89" s="28"/>
      <c r="D89" s="43">
        <v>1</v>
      </c>
      <c r="E89" s="35" t="s">
        <v>43</v>
      </c>
      <c r="F89" s="36"/>
      <c r="G89" s="37">
        <v>0</v>
      </c>
      <c r="H89" s="38">
        <f t="shared" si="7"/>
        <v>0</v>
      </c>
      <c r="I89" s="37">
        <v>0</v>
      </c>
      <c r="J89" s="38">
        <f t="shared" si="8"/>
        <v>0</v>
      </c>
      <c r="K89" s="38">
        <f t="shared" si="9"/>
        <v>0</v>
      </c>
      <c r="L89" s="38">
        <f t="shared" si="12"/>
        <v>0</v>
      </c>
      <c r="M89" s="29">
        <f t="shared" si="13"/>
        <v>0</v>
      </c>
      <c r="N89" s="29">
        <f t="shared" si="10"/>
        <v>0</v>
      </c>
      <c r="O89" s="30">
        <f t="shared" si="11"/>
        <v>0</v>
      </c>
    </row>
    <row r="90" spans="1:15" s="31" customFormat="1" ht="72" customHeight="1" x14ac:dyDescent="0.25">
      <c r="A90" s="32">
        <v>71</v>
      </c>
      <c r="B90" s="42" t="s">
        <v>114</v>
      </c>
      <c r="C90" s="28"/>
      <c r="D90" s="43">
        <v>4</v>
      </c>
      <c r="E90" s="35" t="s">
        <v>43</v>
      </c>
      <c r="F90" s="36"/>
      <c r="G90" s="37">
        <v>0</v>
      </c>
      <c r="H90" s="38">
        <f t="shared" si="7"/>
        <v>0</v>
      </c>
      <c r="I90" s="37">
        <v>0</v>
      </c>
      <c r="J90" s="38">
        <f t="shared" si="8"/>
        <v>0</v>
      </c>
      <c r="K90" s="38">
        <f t="shared" si="9"/>
        <v>0</v>
      </c>
      <c r="L90" s="38">
        <f t="shared" si="12"/>
        <v>0</v>
      </c>
      <c r="M90" s="29">
        <f t="shared" si="13"/>
        <v>0</v>
      </c>
      <c r="N90" s="29">
        <f t="shared" si="10"/>
        <v>0</v>
      </c>
      <c r="O90" s="30">
        <f t="shared" si="11"/>
        <v>0</v>
      </c>
    </row>
    <row r="91" spans="1:15" s="31" customFormat="1" ht="99" customHeight="1" x14ac:dyDescent="0.25">
      <c r="A91" s="32">
        <v>72</v>
      </c>
      <c r="B91" s="42" t="s">
        <v>115</v>
      </c>
      <c r="C91" s="28"/>
      <c r="D91" s="43">
        <v>2</v>
      </c>
      <c r="E91" s="35" t="s">
        <v>43</v>
      </c>
      <c r="F91" s="36"/>
      <c r="G91" s="37">
        <v>0</v>
      </c>
      <c r="H91" s="38">
        <f t="shared" si="7"/>
        <v>0</v>
      </c>
      <c r="I91" s="37">
        <v>0</v>
      </c>
      <c r="J91" s="38">
        <f t="shared" si="8"/>
        <v>0</v>
      </c>
      <c r="K91" s="38">
        <f t="shared" si="9"/>
        <v>0</v>
      </c>
      <c r="L91" s="38">
        <f t="shared" si="12"/>
        <v>0</v>
      </c>
      <c r="M91" s="29">
        <f t="shared" si="13"/>
        <v>0</v>
      </c>
      <c r="N91" s="29">
        <f t="shared" si="10"/>
        <v>0</v>
      </c>
      <c r="O91" s="30">
        <f t="shared" si="11"/>
        <v>0</v>
      </c>
    </row>
    <row r="92" spans="1:15" s="31" customFormat="1" ht="90" customHeight="1" x14ac:dyDescent="0.25">
      <c r="A92" s="32">
        <v>73</v>
      </c>
      <c r="B92" s="42" t="s">
        <v>116</v>
      </c>
      <c r="C92" s="28"/>
      <c r="D92" s="43">
        <v>2</v>
      </c>
      <c r="E92" s="35" t="s">
        <v>43</v>
      </c>
      <c r="F92" s="36"/>
      <c r="G92" s="37">
        <v>0</v>
      </c>
      <c r="H92" s="38">
        <f t="shared" si="7"/>
        <v>0</v>
      </c>
      <c r="I92" s="37">
        <v>0</v>
      </c>
      <c r="J92" s="38">
        <f t="shared" si="8"/>
        <v>0</v>
      </c>
      <c r="K92" s="38">
        <f t="shared" si="9"/>
        <v>0</v>
      </c>
      <c r="L92" s="38">
        <f t="shared" si="12"/>
        <v>0</v>
      </c>
      <c r="M92" s="29">
        <f t="shared" si="13"/>
        <v>0</v>
      </c>
      <c r="N92" s="29">
        <f t="shared" si="10"/>
        <v>0</v>
      </c>
      <c r="O92" s="30">
        <f t="shared" si="11"/>
        <v>0</v>
      </c>
    </row>
    <row r="93" spans="1:15" s="31" customFormat="1" ht="87" customHeight="1" x14ac:dyDescent="0.25">
      <c r="A93" s="32">
        <v>74</v>
      </c>
      <c r="B93" s="42" t="s">
        <v>117</v>
      </c>
      <c r="C93" s="28"/>
      <c r="D93" s="43">
        <v>1</v>
      </c>
      <c r="E93" s="35" t="s">
        <v>43</v>
      </c>
      <c r="F93" s="36"/>
      <c r="G93" s="37">
        <v>0</v>
      </c>
      <c r="H93" s="38">
        <f t="shared" si="7"/>
        <v>0</v>
      </c>
      <c r="I93" s="37">
        <v>0</v>
      </c>
      <c r="J93" s="38">
        <f t="shared" si="8"/>
        <v>0</v>
      </c>
      <c r="K93" s="38">
        <f t="shared" si="9"/>
        <v>0</v>
      </c>
      <c r="L93" s="38">
        <f t="shared" si="12"/>
        <v>0</v>
      </c>
      <c r="M93" s="29">
        <f t="shared" si="13"/>
        <v>0</v>
      </c>
      <c r="N93" s="29">
        <f t="shared" si="10"/>
        <v>0</v>
      </c>
      <c r="O93" s="30">
        <f t="shared" si="11"/>
        <v>0</v>
      </c>
    </row>
    <row r="94" spans="1:15" s="31" customFormat="1" ht="59.25" customHeight="1" x14ac:dyDescent="0.25">
      <c r="A94" s="32">
        <v>75</v>
      </c>
      <c r="B94" s="42" t="s">
        <v>118</v>
      </c>
      <c r="C94" s="28"/>
      <c r="D94" s="43">
        <v>1</v>
      </c>
      <c r="E94" s="35" t="s">
        <v>43</v>
      </c>
      <c r="F94" s="36"/>
      <c r="G94" s="37">
        <v>0</v>
      </c>
      <c r="H94" s="38">
        <f t="shared" si="7"/>
        <v>0</v>
      </c>
      <c r="I94" s="37">
        <v>0</v>
      </c>
      <c r="J94" s="38">
        <f t="shared" si="8"/>
        <v>0</v>
      </c>
      <c r="K94" s="38">
        <f t="shared" si="9"/>
        <v>0</v>
      </c>
      <c r="L94" s="38">
        <f t="shared" si="12"/>
        <v>0</v>
      </c>
      <c r="M94" s="29">
        <f t="shared" si="13"/>
        <v>0</v>
      </c>
      <c r="N94" s="29">
        <f t="shared" si="10"/>
        <v>0</v>
      </c>
      <c r="O94" s="30">
        <f t="shared" si="11"/>
        <v>0</v>
      </c>
    </row>
    <row r="95" spans="1:15" s="31" customFormat="1" ht="103.5" customHeight="1" x14ac:dyDescent="0.25">
      <c r="A95" s="32">
        <v>76</v>
      </c>
      <c r="B95" s="42" t="s">
        <v>119</v>
      </c>
      <c r="C95" s="28"/>
      <c r="D95" s="43">
        <v>1</v>
      </c>
      <c r="E95" s="35" t="s">
        <v>43</v>
      </c>
      <c r="F95" s="36"/>
      <c r="G95" s="37">
        <v>0</v>
      </c>
      <c r="H95" s="38">
        <f t="shared" si="7"/>
        <v>0</v>
      </c>
      <c r="I95" s="37">
        <v>0</v>
      </c>
      <c r="J95" s="38">
        <f t="shared" si="8"/>
        <v>0</v>
      </c>
      <c r="K95" s="38">
        <f t="shared" si="9"/>
        <v>0</v>
      </c>
      <c r="L95" s="38">
        <f t="shared" si="12"/>
        <v>0</v>
      </c>
      <c r="M95" s="29">
        <f t="shared" si="13"/>
        <v>0</v>
      </c>
      <c r="N95" s="29">
        <f t="shared" si="10"/>
        <v>0</v>
      </c>
      <c r="O95" s="30">
        <f t="shared" si="11"/>
        <v>0</v>
      </c>
    </row>
    <row r="96" spans="1:15" s="31" customFormat="1" ht="102.75" customHeight="1" x14ac:dyDescent="0.25">
      <c r="A96" s="32">
        <v>77</v>
      </c>
      <c r="B96" s="42" t="s">
        <v>120</v>
      </c>
      <c r="C96" s="28"/>
      <c r="D96" s="43">
        <v>3</v>
      </c>
      <c r="E96" s="35" t="s">
        <v>43</v>
      </c>
      <c r="F96" s="36"/>
      <c r="G96" s="37">
        <v>0</v>
      </c>
      <c r="H96" s="38">
        <f t="shared" si="7"/>
        <v>0</v>
      </c>
      <c r="I96" s="37">
        <v>0</v>
      </c>
      <c r="J96" s="38">
        <f t="shared" si="8"/>
        <v>0</v>
      </c>
      <c r="K96" s="38">
        <f t="shared" si="9"/>
        <v>0</v>
      </c>
      <c r="L96" s="38">
        <f t="shared" si="12"/>
        <v>0</v>
      </c>
      <c r="M96" s="29">
        <f t="shared" si="13"/>
        <v>0</v>
      </c>
      <c r="N96" s="29">
        <f t="shared" si="10"/>
        <v>0</v>
      </c>
      <c r="O96" s="30">
        <f t="shared" si="11"/>
        <v>0</v>
      </c>
    </row>
    <row r="97" spans="1:15" s="31" customFormat="1" ht="78" customHeight="1" x14ac:dyDescent="0.25">
      <c r="A97" s="32">
        <v>78</v>
      </c>
      <c r="B97" s="86" t="s">
        <v>121</v>
      </c>
      <c r="C97" s="28"/>
      <c r="D97" s="43">
        <v>1</v>
      </c>
      <c r="E97" s="35" t="s">
        <v>43</v>
      </c>
      <c r="F97" s="36"/>
      <c r="G97" s="37">
        <v>0</v>
      </c>
      <c r="H97" s="38">
        <f t="shared" si="7"/>
        <v>0</v>
      </c>
      <c r="I97" s="37">
        <v>0</v>
      </c>
      <c r="J97" s="38">
        <f t="shared" si="8"/>
        <v>0</v>
      </c>
      <c r="K97" s="38">
        <f t="shared" si="9"/>
        <v>0</v>
      </c>
      <c r="L97" s="38">
        <f t="shared" si="12"/>
        <v>0</v>
      </c>
      <c r="M97" s="29">
        <f t="shared" si="13"/>
        <v>0</v>
      </c>
      <c r="N97" s="29">
        <f t="shared" si="10"/>
        <v>0</v>
      </c>
      <c r="O97" s="30">
        <f t="shared" si="11"/>
        <v>0</v>
      </c>
    </row>
    <row r="98" spans="1:15" s="31" customFormat="1" ht="73.5" customHeight="1" x14ac:dyDescent="0.25">
      <c r="A98" s="32">
        <v>79</v>
      </c>
      <c r="B98" s="82" t="s">
        <v>122</v>
      </c>
      <c r="C98" s="87"/>
      <c r="D98" s="88">
        <v>1</v>
      </c>
      <c r="E98" s="35" t="s">
        <v>43</v>
      </c>
      <c r="F98" s="89">
        <v>3361344.5</v>
      </c>
      <c r="G98" s="90">
        <v>0.19</v>
      </c>
      <c r="H98" s="83">
        <f>+ROUND(F98*G98,2)</f>
        <v>638655.46</v>
      </c>
      <c r="I98" s="90">
        <v>0</v>
      </c>
      <c r="J98" s="83">
        <f t="shared" si="8"/>
        <v>0</v>
      </c>
      <c r="K98" s="83">
        <f t="shared" si="9"/>
        <v>4000000</v>
      </c>
      <c r="L98" s="83">
        <f>ROUND(F98*D98,2)</f>
        <v>3361344.5</v>
      </c>
      <c r="M98" s="84">
        <f>ROUND(L98*G98,2)</f>
        <v>638655.46</v>
      </c>
      <c r="N98" s="84">
        <f t="shared" si="10"/>
        <v>0</v>
      </c>
      <c r="O98" s="85">
        <f t="shared" si="11"/>
        <v>4000000</v>
      </c>
    </row>
    <row r="99" spans="1:15" s="21" customFormat="1" ht="42" customHeight="1" x14ac:dyDescent="0.2">
      <c r="A99" s="39"/>
      <c r="B99" s="77"/>
      <c r="C99" s="77"/>
      <c r="D99" s="77"/>
      <c r="E99" s="77"/>
      <c r="F99" s="77"/>
      <c r="G99" s="77"/>
      <c r="H99" s="77"/>
      <c r="I99" s="77"/>
      <c r="J99" s="77"/>
      <c r="K99" s="77"/>
      <c r="L99" s="77"/>
      <c r="M99" s="78" t="s">
        <v>35</v>
      </c>
      <c r="N99" s="78"/>
      <c r="O99" s="24">
        <f>SUMIF(G:G,0%,L:L)</f>
        <v>0</v>
      </c>
    </row>
    <row r="100" spans="1:15" s="21" customFormat="1" ht="39" customHeight="1" thickBot="1" x14ac:dyDescent="0.25">
      <c r="A100" s="66" t="s">
        <v>24</v>
      </c>
      <c r="B100" s="67"/>
      <c r="C100" s="67"/>
      <c r="D100" s="67"/>
      <c r="E100" s="67"/>
      <c r="F100" s="67"/>
      <c r="G100" s="67"/>
      <c r="H100" s="67"/>
      <c r="I100" s="67"/>
      <c r="J100" s="67"/>
      <c r="K100" s="67"/>
      <c r="L100" s="67"/>
      <c r="M100" s="79" t="s">
        <v>10</v>
      </c>
      <c r="N100" s="79"/>
      <c r="O100" s="2">
        <f>SUMIF(G:G,5%,L:L)</f>
        <v>0</v>
      </c>
    </row>
    <row r="101" spans="1:15" s="21" customFormat="1" ht="30" customHeight="1" x14ac:dyDescent="0.2">
      <c r="A101" s="62" t="s">
        <v>42</v>
      </c>
      <c r="B101" s="63"/>
      <c r="C101" s="63"/>
      <c r="D101" s="63"/>
      <c r="E101" s="63"/>
      <c r="F101" s="63"/>
      <c r="G101" s="63"/>
      <c r="H101" s="63"/>
      <c r="I101" s="63"/>
      <c r="J101" s="63"/>
      <c r="K101" s="63"/>
      <c r="L101" s="64"/>
      <c r="M101" s="79" t="s">
        <v>11</v>
      </c>
      <c r="N101" s="79"/>
      <c r="O101" s="2">
        <f>SUMIF(G:G,19%,L:L)</f>
        <v>3361344.5</v>
      </c>
    </row>
    <row r="102" spans="1:15" s="21" customFormat="1" ht="30" customHeight="1" x14ac:dyDescent="0.2">
      <c r="A102" s="65"/>
      <c r="B102" s="65"/>
      <c r="C102" s="65"/>
      <c r="D102" s="65"/>
      <c r="E102" s="65"/>
      <c r="F102" s="65"/>
      <c r="G102" s="65"/>
      <c r="H102" s="65"/>
      <c r="I102" s="65"/>
      <c r="J102" s="65"/>
      <c r="K102" s="65"/>
      <c r="L102" s="65"/>
      <c r="M102" s="44" t="s">
        <v>7</v>
      </c>
      <c r="N102" s="45"/>
      <c r="O102" s="3">
        <f>SUM(O99:O101)</f>
        <v>3361344.5</v>
      </c>
    </row>
    <row r="103" spans="1:15" s="21" customFormat="1" ht="30" customHeight="1" x14ac:dyDescent="0.2">
      <c r="A103" s="65"/>
      <c r="B103" s="65"/>
      <c r="C103" s="65"/>
      <c r="D103" s="65"/>
      <c r="E103" s="65"/>
      <c r="F103" s="65"/>
      <c r="G103" s="65"/>
      <c r="H103" s="65"/>
      <c r="I103" s="65"/>
      <c r="J103" s="65"/>
      <c r="K103" s="65"/>
      <c r="L103" s="65"/>
      <c r="M103" s="80" t="s">
        <v>12</v>
      </c>
      <c r="N103" s="81"/>
      <c r="O103" s="4">
        <f>ROUND(O100*5%,0)</f>
        <v>0</v>
      </c>
    </row>
    <row r="104" spans="1:15" s="21" customFormat="1" ht="30" customHeight="1" x14ac:dyDescent="0.2">
      <c r="A104" s="65"/>
      <c r="B104" s="65"/>
      <c r="C104" s="65"/>
      <c r="D104" s="65"/>
      <c r="E104" s="65"/>
      <c r="F104" s="65"/>
      <c r="G104" s="65"/>
      <c r="H104" s="65"/>
      <c r="I104" s="65"/>
      <c r="J104" s="65"/>
      <c r="K104" s="65"/>
      <c r="L104" s="65"/>
      <c r="M104" s="80" t="s">
        <v>13</v>
      </c>
      <c r="N104" s="81"/>
      <c r="O104" s="2">
        <f>ROUND(O101*19%,0)</f>
        <v>638655</v>
      </c>
    </row>
    <row r="105" spans="1:15" s="21" customFormat="1" ht="30" customHeight="1" x14ac:dyDescent="0.2">
      <c r="A105" s="65"/>
      <c r="B105" s="65"/>
      <c r="C105" s="65"/>
      <c r="D105" s="65"/>
      <c r="E105" s="65"/>
      <c r="F105" s="65"/>
      <c r="G105" s="65"/>
      <c r="H105" s="65"/>
      <c r="I105" s="65"/>
      <c r="J105" s="65"/>
      <c r="K105" s="65"/>
      <c r="L105" s="65"/>
      <c r="M105" s="44" t="s">
        <v>14</v>
      </c>
      <c r="N105" s="45"/>
      <c r="O105" s="3">
        <f>SUM(O103:O104)</f>
        <v>638655</v>
      </c>
    </row>
    <row r="106" spans="1:15" s="21" customFormat="1" ht="30" customHeight="1" x14ac:dyDescent="0.2">
      <c r="A106" s="65"/>
      <c r="B106" s="65"/>
      <c r="C106" s="65"/>
      <c r="D106" s="65"/>
      <c r="E106" s="65"/>
      <c r="F106" s="65"/>
      <c r="G106" s="65"/>
      <c r="H106" s="65"/>
      <c r="I106" s="65"/>
      <c r="J106" s="65"/>
      <c r="K106" s="65"/>
      <c r="L106" s="65"/>
      <c r="M106" s="48" t="s">
        <v>33</v>
      </c>
      <c r="N106" s="49"/>
      <c r="O106" s="2">
        <f>SUMIF(I:I,8%,N:N)</f>
        <v>0</v>
      </c>
    </row>
    <row r="107" spans="1:15" s="21" customFormat="1" ht="37.5" customHeight="1" x14ac:dyDescent="0.2">
      <c r="A107" s="65"/>
      <c r="B107" s="65"/>
      <c r="C107" s="65"/>
      <c r="D107" s="65"/>
      <c r="E107" s="65"/>
      <c r="F107" s="65"/>
      <c r="G107" s="65"/>
      <c r="H107" s="65"/>
      <c r="I107" s="65"/>
      <c r="J107" s="65"/>
      <c r="K107" s="65"/>
      <c r="L107" s="65"/>
      <c r="M107" s="46" t="s">
        <v>32</v>
      </c>
      <c r="N107" s="47"/>
      <c r="O107" s="3">
        <f>SUM(O106)</f>
        <v>0</v>
      </c>
    </row>
    <row r="108" spans="1:15" s="21" customFormat="1" ht="44.25" customHeight="1" x14ac:dyDescent="0.2">
      <c r="A108" s="65"/>
      <c r="B108" s="65"/>
      <c r="C108" s="65"/>
      <c r="D108" s="65"/>
      <c r="E108" s="65"/>
      <c r="F108" s="65"/>
      <c r="G108" s="65"/>
      <c r="H108" s="65"/>
      <c r="I108" s="65"/>
      <c r="J108" s="65"/>
      <c r="K108" s="65"/>
      <c r="L108" s="65"/>
      <c r="M108" s="46" t="s">
        <v>15</v>
      </c>
      <c r="N108" s="47"/>
      <c r="O108" s="3">
        <f>+O102+O105+O107</f>
        <v>3999999.5</v>
      </c>
    </row>
    <row r="112" spans="1:15" x14ac:dyDescent="0.25">
      <c r="B112" s="75"/>
      <c r="C112" s="75"/>
    </row>
    <row r="113" spans="1:3" ht="15.75" thickBot="1" x14ac:dyDescent="0.3">
      <c r="B113" s="76"/>
      <c r="C113" s="76"/>
    </row>
    <row r="114" spans="1:3" x14ac:dyDescent="0.25">
      <c r="B114" s="69" t="s">
        <v>20</v>
      </c>
      <c r="C114" s="69"/>
    </row>
    <row r="116" spans="1:3" x14ac:dyDescent="0.25">
      <c r="A116" s="22" t="s">
        <v>44</v>
      </c>
    </row>
  </sheetData>
  <sheetProtection algorithmName="SHA-512" hashValue="Sol3CmPXAWdyUhUMx2TIM1Ys9owW0nWmN1yKlrT56xOjibZhDb/murxjB9VATdyVLgBnjqSCntiE71WIXV3hjg==" saltValue="ybLNM5l9NujvnbQd2p49kw==" spinCount="100000" sheet="1" selectLockedCells="1"/>
  <mergeCells count="30">
    <mergeCell ref="A101:L108"/>
    <mergeCell ref="A100:L100"/>
    <mergeCell ref="A10:B10"/>
    <mergeCell ref="B114:C114"/>
    <mergeCell ref="D14:G14"/>
    <mergeCell ref="D16:G16"/>
    <mergeCell ref="F10:G10"/>
    <mergeCell ref="L10:N10"/>
    <mergeCell ref="B112:C113"/>
    <mergeCell ref="B99:L99"/>
    <mergeCell ref="M99:N99"/>
    <mergeCell ref="M100:N100"/>
    <mergeCell ref="M101:N101"/>
    <mergeCell ref="M102:N102"/>
    <mergeCell ref="M103:N103"/>
    <mergeCell ref="M104:N104"/>
    <mergeCell ref="A2:A5"/>
    <mergeCell ref="D12:G12"/>
    <mergeCell ref="A12:B16"/>
    <mergeCell ref="B2:M2"/>
    <mergeCell ref="B3:M3"/>
    <mergeCell ref="B4:M5"/>
    <mergeCell ref="M105:N105"/>
    <mergeCell ref="M108:N108"/>
    <mergeCell ref="M106:N106"/>
    <mergeCell ref="M107:N107"/>
    <mergeCell ref="N2:O2"/>
    <mergeCell ref="N3:O3"/>
    <mergeCell ref="N4:O4"/>
    <mergeCell ref="N5:O5"/>
  </mergeCells>
  <dataValidations count="2">
    <dataValidation type="whole" allowBlank="1" showInputMessage="1" showErrorMessage="1" sqref="F20:F97">
      <formula1>0</formula1>
      <formula2>1000000000000000</formula2>
    </dataValidation>
    <dataValidation type="decimal" allowBlank="1" showInputMessage="1" showErrorMessage="1" sqref="F9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G20:G98</xm:sqref>
        </x14:dataValidation>
        <x14:dataValidation type="list" allowBlank="1" showInputMessage="1" showErrorMessage="1">
          <x14:formula1>
            <xm:f>Hoja2!$F$7:$F$8</xm:f>
          </x14:formula1>
          <xm:sqref>I20:I98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940D7E-EC68-4CD2-9383-62A2CA518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a0df483-f6f4-4cfb-8a10-9cfe61e9092b"/>
    <ds:schemaRef ds:uri="http://purl.org/dc/terms/"/>
    <ds:schemaRef ds:uri="http://schemas.openxmlformats.org/package/2006/metadata/core-properties"/>
    <ds:schemaRef ds:uri="262ae885-9fa2-4e3f-97b2-ea068df44b80"/>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2023-05-31T16:27:49Z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