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felipesarmient\OneDrive - UNIVERSIDAD DE CUNDINAMARCA\DOCUMENTOS OF COMPRAS\2023\CONTRATACIÓN\F-CD-143 2023 ENCUENTRO DEPORTIVO Y CULTURAL\PUBLICACIÒN\"/>
    </mc:Choice>
  </mc:AlternateContent>
  <bookViews>
    <workbookView xWindow="0" yWindow="0" windowWidth="11865" windowHeight="4125"/>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L21" i="1"/>
  <c r="N21" i="1" s="1"/>
  <c r="H21" i="1"/>
  <c r="K21" i="1" l="1"/>
  <c r="M21" i="1"/>
  <c r="O21" i="1" s="1"/>
  <c r="H20" i="1"/>
  <c r="J20" i="1" l="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<sst xmlns="http://schemas.openxmlformats.org/spreadsheetml/2006/main" count="49" uniqueCount="47">
  <si>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</si>
  <si>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</si>
  <si>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</si>
  <si>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</si>
  <si>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</si>
  <si>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</si>
  <si>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</si>
  <si>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</si>
  <si>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</si>
  <si>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</si>
  <si>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</si>
  <si>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</si>
  <si>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</si>
  <si>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</si>
  <si>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</si>
  <si>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</si>
  <si>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</si>
  <si>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</si>
  <si>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</si>
  <si>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</si>
  <si>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</si>
  <si>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</si>
  <si>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</si>
  <si>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</si>
  <si>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</si>
  <si>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</si>
  <si>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</si>
  <si>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</si>
  <si>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</si>
  <si>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</si>
  <si>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</si>
  <si>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</si>
  <si>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</si>
  <si>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</si>
  <si>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</si>
  <si>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</si>
  <si>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</si>
  <si>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</si>
  <si>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</si>
  <si>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</si>
  <si>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</si>
  <si>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</si>
  <si>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</si>
  <si>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</si>
  <si>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</si>
  <si>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Encuentro deportivo y cultural de promoción a Graduados
Servicio de sonido audiovisual y de grabación; compuesto por 4
cabinas con trípode cada una. Dimensiones: 33 cm de frente x
54 cm de alto x 30 cm de profundidad, 2 100 WPMPO de
potencia. Es de 2 vías (tweeter y woofer) y tiene crossover que
separa las frecuencias bajas y agudas, con entrada para
micrófono; entrada auxiliar (RCA) para conectar una laptop o
celular. 3 (tres) micrófonos con sistema inalámbrico 1 micrófono
con cable; 4 trípode para los micrófonos.
-Operario del sonido todo el evento
-Instalación de los equipos, con una duración de 7 horas (de
9am a 4pm) para espacio abierto. El sonido será llevado
únicamente a la extensión de Facatativá y seccional de Girardot
de la Universidad de Cundinamarca:
- Extensión Facatativá
- Seccional Girardot
Nota: Una vez suscrito el contrato el proveedor se debe
acomodar a las fechas establecidas por el supervisor para las
actividades a desarrollar</t>
  </si>
  <si>
    <t>Contratar los servicios artísticos y/o culturales de un humorista y
cuentero con reconocimiento nacional y/o internacional, ganador
por lo menos en una (1) ocasión de un programa nacional
reconocido internacionalmente, con interpretación del o los
personajes que lo caracterice, que realice una crítica social llena
de sátira, sarcasmo y humor, con la cual entretiene a los
colombianos en un programa humorísticos nacional, interacción
con el público en vivo, para la apertura de los eventos en la
realización del V Encuentro deportivo y cultural de promoción a
Graduados de la UCundinamarca en sede, seccionales y
extensiones con un tiempo estimado de una hora y media por
cada show o presentación, en las siguientes sedes de la
Universidad de Cundinamarca:
- Seccional Ubaté
- Sede Fusagasugá
- Extensión Facatativá
- Seccional Girardot
Nota: Una vez suscrito el contrato el proveedor se debe
acomodar a las fechas establecidas por el supervisor para las
actividades a desarrollar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</si>
</sst>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3" fontId="1" fillId="2" borderId="0" xfId="0" applyNumberFormat="1" applyFont="1" applyFill="1" applyProtection="1">
      <protection hidden="1"/>
    </xf>
    <xf numFmtId="0" fontId="1" fillId="2" borderId="0" xfId="0" applyFont="1" applyFill="1" applyProtection="1">
      <protection locked="0"/>
    </xf>
    <xf numFmtId="164" fontId="12" fillId="35" borderId="1" xfId="4"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zoomScale="70" zoomScaleNormal="70" zoomScaleSheetLayoutView="70" zoomScalePageLayoutView="55" workbookViewId="0">
      <selection activeCell="H12" sqref="H12"/>
    </sheetView>
  </sheetViews>
  <sheetFormatPr baseColWidth="10" defaultColWidth="11.42578125" defaultRowHeight="15" x14ac:dyDescent="0.25"/>
  <cols>
    <col min="1" max="1" width="11.140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13"/>
      <c r="C11" s="13"/>
      <c r="E11" s="16"/>
      <c r="F11" s="16"/>
      <c r="G11" s="16"/>
      <c r="K11" s="17"/>
      <c r="L11" s="18"/>
      <c r="M11" s="18"/>
      <c r="N11" s="18"/>
    </row>
    <row r="12" spans="1:15" ht="30.75" customHeight="1" thickBot="1" x14ac:dyDescent="0.3">
      <c r="A12" s="63" t="s">
        <v>26</v>
      </c>
      <c r="B12" s="64"/>
      <c r="C12" s="19"/>
      <c r="D12" s="45" t="s">
        <v>17</v>
      </c>
      <c r="E12" s="46"/>
      <c r="F12" s="46"/>
      <c r="G12" s="47"/>
      <c r="H12" s="7"/>
      <c r="I12" s="29"/>
      <c r="J12" s="29"/>
      <c r="K12" s="17"/>
    </row>
    <row r="13" spans="1:15" ht="15.75" thickBot="1" x14ac:dyDescent="0.3">
      <c r="A13" s="65"/>
      <c r="B13" s="66"/>
      <c r="C13" s="19"/>
      <c r="D13" s="20"/>
      <c r="E13" s="16"/>
      <c r="F13" s="16"/>
      <c r="G13" s="16"/>
      <c r="K13" s="17"/>
    </row>
    <row r="14" spans="1:15" ht="30" customHeight="1" thickBot="1" x14ac:dyDescent="0.3">
      <c r="A14" s="65"/>
      <c r="B14" s="66"/>
      <c r="C14" s="19"/>
      <c r="D14" s="45" t="s">
        <v>18</v>
      </c>
      <c r="E14" s="46"/>
      <c r="F14" s="46"/>
      <c r="G14" s="47"/>
      <c r="H14" s="7"/>
      <c r="I14" s="29"/>
      <c r="J14" s="29"/>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303" customHeight="1" x14ac:dyDescent="0.25">
      <c r="A20" s="31">
        <v>1</v>
      </c>
      <c r="B20" s="24" t="s">
        <v>46</v>
      </c>
      <c r="C20" s="32"/>
      <c r="D20" s="25">
        <v>4</v>
      </c>
      <c r="E20" s="33" t="s">
        <v>44</v>
      </c>
      <c r="F20" s="36"/>
      <c r="G20" s="28"/>
      <c r="H20" s="1">
        <f>+ROUND(F20*G20,0)</f>
        <v>0</v>
      </c>
      <c r="I20" s="28"/>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297.75" customHeight="1" x14ac:dyDescent="0.25">
      <c r="A21" s="31">
        <v>2</v>
      </c>
      <c r="B21" s="24" t="s">
        <v>45</v>
      </c>
      <c r="C21" s="32"/>
      <c r="D21" s="25">
        <v>2</v>
      </c>
      <c r="E21" s="33" t="s">
        <v>44</v>
      </c>
      <c r="F21" s="36"/>
      <c r="G21" s="28"/>
      <c r="H21" s="1">
        <f t="shared" ref="H21" si="6">+ROUND(F21*G21,0)</f>
        <v>0</v>
      </c>
      <c r="I21" s="28"/>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3" customFormat="1" ht="42" customHeight="1" thickBot="1" x14ac:dyDescent="0.25">
      <c r="A22" s="19"/>
      <c r="B22" s="55"/>
      <c r="C22" s="55"/>
      <c r="D22" s="55"/>
      <c r="E22" s="55"/>
      <c r="F22" s="55"/>
      <c r="G22" s="55"/>
      <c r="H22" s="55"/>
      <c r="I22" s="55"/>
      <c r="J22" s="55"/>
      <c r="K22" s="55"/>
      <c r="L22" s="55"/>
      <c r="M22" s="56" t="s">
        <v>35</v>
      </c>
      <c r="N22" s="56"/>
      <c r="O22" s="30">
        <f>SUMIF(G:G,0%,L:L)</f>
        <v>0</v>
      </c>
    </row>
    <row r="23" spans="1:15" s="23" customFormat="1" ht="39" customHeight="1" thickBot="1" x14ac:dyDescent="0.25">
      <c r="A23" s="41" t="s">
        <v>24</v>
      </c>
      <c r="B23" s="42"/>
      <c r="C23" s="42"/>
      <c r="D23" s="42"/>
      <c r="E23" s="42"/>
      <c r="F23" s="42"/>
      <c r="G23" s="42"/>
      <c r="H23" s="42"/>
      <c r="I23" s="42"/>
      <c r="J23" s="42"/>
      <c r="K23" s="42"/>
      <c r="L23" s="42"/>
      <c r="M23" s="57" t="s">
        <v>10</v>
      </c>
      <c r="N23" s="57"/>
      <c r="O23" s="4">
        <f>SUMIF(G:G,5%,L:L)</f>
        <v>0</v>
      </c>
    </row>
    <row r="24" spans="1:15" s="23" customFormat="1" ht="30" customHeight="1" x14ac:dyDescent="0.2">
      <c r="A24" s="37" t="s">
        <v>42</v>
      </c>
      <c r="B24" s="38"/>
      <c r="C24" s="38"/>
      <c r="D24" s="38"/>
      <c r="E24" s="38"/>
      <c r="F24" s="38"/>
      <c r="G24" s="38"/>
      <c r="H24" s="38"/>
      <c r="I24" s="38"/>
      <c r="J24" s="38"/>
      <c r="K24" s="38"/>
      <c r="L24" s="39"/>
      <c r="M24" s="57" t="s">
        <v>11</v>
      </c>
      <c r="N24" s="57"/>
      <c r="O24" s="4">
        <f>SUMIF(G:G,19%,L:L)</f>
        <v>0</v>
      </c>
    </row>
    <row r="25" spans="1:15" s="23" customFormat="1" ht="30" customHeight="1" x14ac:dyDescent="0.2">
      <c r="A25" s="40"/>
      <c r="B25" s="40"/>
      <c r="C25" s="40"/>
      <c r="D25" s="40"/>
      <c r="E25" s="40"/>
      <c r="F25" s="40"/>
      <c r="G25" s="40"/>
      <c r="H25" s="40"/>
      <c r="I25" s="40"/>
      <c r="J25" s="40"/>
      <c r="K25" s="40"/>
      <c r="L25" s="40"/>
      <c r="M25" s="58" t="s">
        <v>7</v>
      </c>
      <c r="N25" s="59"/>
      <c r="O25" s="5">
        <f>SUM(O22:O24)</f>
        <v>0</v>
      </c>
    </row>
    <row r="26" spans="1:15" s="23" customFormat="1" ht="30" customHeight="1" x14ac:dyDescent="0.2">
      <c r="A26" s="40"/>
      <c r="B26" s="40"/>
      <c r="C26" s="40"/>
      <c r="D26" s="40"/>
      <c r="E26" s="40"/>
      <c r="F26" s="40"/>
      <c r="G26" s="40"/>
      <c r="H26" s="40"/>
      <c r="I26" s="40"/>
      <c r="J26" s="40"/>
      <c r="K26" s="40"/>
      <c r="L26" s="40"/>
      <c r="M26" s="60" t="s">
        <v>12</v>
      </c>
      <c r="N26" s="61"/>
      <c r="O26" s="6">
        <f>ROUND(O23*5%,0)</f>
        <v>0</v>
      </c>
    </row>
    <row r="27" spans="1:15" s="23" customFormat="1" ht="30" customHeight="1" x14ac:dyDescent="0.2">
      <c r="A27" s="40"/>
      <c r="B27" s="40"/>
      <c r="C27" s="40"/>
      <c r="D27" s="40"/>
      <c r="E27" s="40"/>
      <c r="F27" s="40"/>
      <c r="G27" s="40"/>
      <c r="H27" s="40"/>
      <c r="I27" s="40"/>
      <c r="J27" s="40"/>
      <c r="K27" s="40"/>
      <c r="L27" s="40"/>
      <c r="M27" s="60" t="s">
        <v>13</v>
      </c>
      <c r="N27" s="61"/>
      <c r="O27" s="4">
        <f>ROUND(O24*19%,0)</f>
        <v>0</v>
      </c>
    </row>
    <row r="28" spans="1:15" s="23" customFormat="1" ht="30" customHeight="1" x14ac:dyDescent="0.2">
      <c r="A28" s="40"/>
      <c r="B28" s="40"/>
      <c r="C28" s="40"/>
      <c r="D28" s="40"/>
      <c r="E28" s="40"/>
      <c r="F28" s="40"/>
      <c r="G28" s="40"/>
      <c r="H28" s="40"/>
      <c r="I28" s="40"/>
      <c r="J28" s="40"/>
      <c r="K28" s="40"/>
      <c r="L28" s="40"/>
      <c r="M28" s="58" t="s">
        <v>14</v>
      </c>
      <c r="N28" s="59"/>
      <c r="O28" s="5">
        <f>SUM(O26:O27)</f>
        <v>0</v>
      </c>
    </row>
    <row r="29" spans="1:15" s="23" customFormat="1" ht="30" customHeight="1" x14ac:dyDescent="0.2">
      <c r="A29" s="40"/>
      <c r="B29" s="40"/>
      <c r="C29" s="40"/>
      <c r="D29" s="40"/>
      <c r="E29" s="40"/>
      <c r="F29" s="40"/>
      <c r="G29" s="40"/>
      <c r="H29" s="40"/>
      <c r="I29" s="40"/>
      <c r="J29" s="40"/>
      <c r="K29" s="40"/>
      <c r="L29" s="40"/>
      <c r="M29" s="72" t="s">
        <v>33</v>
      </c>
      <c r="N29" s="73"/>
      <c r="O29" s="4">
        <f>SUMIF(I:I,8%,N:N)</f>
        <v>0</v>
      </c>
    </row>
    <row r="30" spans="1:15" s="23" customFormat="1" ht="37.5" customHeight="1" x14ac:dyDescent="0.2">
      <c r="A30" s="40"/>
      <c r="B30" s="40"/>
      <c r="C30" s="40"/>
      <c r="D30" s="40"/>
      <c r="E30" s="40"/>
      <c r="F30" s="40"/>
      <c r="G30" s="40"/>
      <c r="H30" s="40"/>
      <c r="I30" s="40"/>
      <c r="J30" s="40"/>
      <c r="K30" s="40"/>
      <c r="L30" s="40"/>
      <c r="M30" s="70" t="s">
        <v>32</v>
      </c>
      <c r="N30" s="71"/>
      <c r="O30" s="5">
        <f>SUM(O29)</f>
        <v>0</v>
      </c>
    </row>
    <row r="31" spans="1:15" s="23" customFormat="1" ht="44.25" customHeight="1" x14ac:dyDescent="0.2">
      <c r="A31" s="40"/>
      <c r="B31" s="40"/>
      <c r="C31" s="40"/>
      <c r="D31" s="40"/>
      <c r="E31" s="40"/>
      <c r="F31" s="40"/>
      <c r="G31" s="40"/>
      <c r="H31" s="40"/>
      <c r="I31" s="40"/>
      <c r="J31" s="40"/>
      <c r="K31" s="40"/>
      <c r="L31" s="40"/>
      <c r="M31" s="70" t="s">
        <v>15</v>
      </c>
      <c r="N31" s="71"/>
      <c r="O31" s="5">
        <f>+O25+O28+O30</f>
        <v>0</v>
      </c>
    </row>
    <row r="34" spans="1:9" x14ac:dyDescent="0.25">
      <c r="B34" s="35"/>
      <c r="C34" s="35"/>
    </row>
    <row r="35" spans="1:9" x14ac:dyDescent="0.25">
      <c r="B35" s="53"/>
      <c r="C35" s="53"/>
    </row>
    <row r="36" spans="1:9" ht="15.75" thickBot="1" x14ac:dyDescent="0.3">
      <c r="B36" s="54"/>
      <c r="C36" s="54"/>
    </row>
    <row r="37" spans="1:9" x14ac:dyDescent="0.25">
      <c r="B37" s="44" t="s">
        <v>20</v>
      </c>
      <c r="C37" s="44"/>
    </row>
    <row r="39" spans="1:9" x14ac:dyDescent="0.25">
      <c r="A39" s="26" t="s">
        <v>43</v>
      </c>
    </row>
    <row r="40" spans="1:9" x14ac:dyDescent="0.25">
      <c r="I40" s="34"/>
    </row>
  </sheetData>
  <sheetProtection algorithmName="SHA-512" hashValue="Rt2XAsxfTen6p9Mml6TEFK2haIbi3LuBujbekDj2zyl2HhCtdhWBXJf2MypO/Rgp+4nOsr43BG8qX4ey7SV6Jw==" saltValue="TO2DlqDuTXDcyFfs0O/yrQ==" spinCount="100000" sheet="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documentManagement/types"/>
    <ds:schemaRef ds:uri="http://schemas.microsoft.com/office/2006/metadata/properties"/>
    <ds:schemaRef ds:uri="http://purl.org/dc/elements/1.1/"/>
    <ds:schemaRef ds:uri="f77f2dd4-ab50-435b-ab4d-6167261064db"/>
    <ds:schemaRef ds:uri="http://schemas.openxmlformats.org/package/2006/metadata/core-properties"/>
    <ds:schemaRef ds:uri="http://purl.org/dc/terms/"/>
    <ds:schemaRef ds:uri="http://www.w3.org/XML/1998/namespace"/>
    <ds:schemaRef ds:uri="http://schemas.microsoft.com/office/infopath/2007/PartnerControls"/>
    <ds:schemaRef ds:uri="8e2a4ddb-55b4-4487-b2cb-514bc0fbe095"/>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2023-04-27T14:36:55Z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