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33 INSUMOS AGRICOLAS\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6" i="1" l="1"/>
  <c r="N56" i="1" s="1"/>
  <c r="J56" i="1"/>
  <c r="H56" i="1"/>
  <c r="K56" i="1" s="1"/>
  <c r="L55" i="1"/>
  <c r="N55" i="1" s="1"/>
  <c r="J55" i="1"/>
  <c r="K55" i="1" s="1"/>
  <c r="H55" i="1"/>
  <c r="N54" i="1"/>
  <c r="L54" i="1"/>
  <c r="M54" i="1" s="1"/>
  <c r="J54" i="1"/>
  <c r="K54" i="1" s="1"/>
  <c r="H54" i="1"/>
  <c r="L53" i="1"/>
  <c r="J53" i="1"/>
  <c r="H53" i="1"/>
  <c r="K53" i="1" s="1"/>
  <c r="L52" i="1"/>
  <c r="J52" i="1"/>
  <c r="H52" i="1"/>
  <c r="K52" i="1" s="1"/>
  <c r="L51" i="1"/>
  <c r="M51" i="1" s="1"/>
  <c r="J51" i="1"/>
  <c r="H51" i="1"/>
  <c r="K51" i="1" s="1"/>
  <c r="L50" i="1"/>
  <c r="M50" i="1" s="1"/>
  <c r="J50" i="1"/>
  <c r="H50" i="1"/>
  <c r="K50" i="1" s="1"/>
  <c r="N49" i="1"/>
  <c r="M49" i="1"/>
  <c r="L49" i="1"/>
  <c r="J49" i="1"/>
  <c r="H49" i="1"/>
  <c r="K49" i="1" s="1"/>
  <c r="L48" i="1"/>
  <c r="K48" i="1"/>
  <c r="J48" i="1"/>
  <c r="H48" i="1"/>
  <c r="L47" i="1"/>
  <c r="N47" i="1" s="1"/>
  <c r="K47" i="1"/>
  <c r="J47" i="1"/>
  <c r="H47" i="1"/>
  <c r="M46" i="1"/>
  <c r="L46" i="1"/>
  <c r="N46" i="1" s="1"/>
  <c r="J46" i="1"/>
  <c r="K46" i="1" s="1"/>
  <c r="H46" i="1"/>
  <c r="L45" i="1"/>
  <c r="J45" i="1"/>
  <c r="H45" i="1"/>
  <c r="K45" i="1" s="1"/>
  <c r="L44" i="1"/>
  <c r="N44" i="1" s="1"/>
  <c r="J44" i="1"/>
  <c r="H44" i="1"/>
  <c r="K44" i="1" s="1"/>
  <c r="L43" i="1"/>
  <c r="N43" i="1" s="1"/>
  <c r="J43" i="1"/>
  <c r="H43" i="1"/>
  <c r="K43" i="1" s="1"/>
  <c r="N42" i="1"/>
  <c r="L42" i="1"/>
  <c r="M42" i="1" s="1"/>
  <c r="J42" i="1"/>
  <c r="K42" i="1" s="1"/>
  <c r="H42" i="1"/>
  <c r="L41" i="1"/>
  <c r="N41" i="1" s="1"/>
  <c r="J41" i="1"/>
  <c r="H41" i="1"/>
  <c r="K41" i="1" s="1"/>
  <c r="L40" i="1"/>
  <c r="J40" i="1"/>
  <c r="H40" i="1"/>
  <c r="K40" i="1" s="1"/>
  <c r="L39" i="1"/>
  <c r="M39" i="1" s="1"/>
  <c r="K39" i="1"/>
  <c r="J39" i="1"/>
  <c r="H39" i="1"/>
  <c r="L38" i="1"/>
  <c r="M38" i="1" s="1"/>
  <c r="J38" i="1"/>
  <c r="H38" i="1"/>
  <c r="K38" i="1" s="1"/>
  <c r="N37" i="1"/>
  <c r="M37" i="1"/>
  <c r="L37" i="1"/>
  <c r="J37" i="1"/>
  <c r="H37" i="1"/>
  <c r="K37" i="1" s="1"/>
  <c r="L36" i="1"/>
  <c r="K36" i="1"/>
  <c r="J36" i="1"/>
  <c r="H36" i="1"/>
  <c r="L35" i="1"/>
  <c r="N35" i="1" s="1"/>
  <c r="J35" i="1"/>
  <c r="H35" i="1"/>
  <c r="K35" i="1" s="1"/>
  <c r="M34" i="1"/>
  <c r="L34" i="1"/>
  <c r="N34" i="1" s="1"/>
  <c r="J34" i="1"/>
  <c r="K34" i="1" s="1"/>
  <c r="H34" i="1"/>
  <c r="L33" i="1"/>
  <c r="J33" i="1"/>
  <c r="H33" i="1"/>
  <c r="K33" i="1" s="1"/>
  <c r="L32" i="1"/>
  <c r="N32" i="1" s="1"/>
  <c r="J32" i="1"/>
  <c r="H32" i="1"/>
  <c r="K32" i="1" s="1"/>
  <c r="L31" i="1"/>
  <c r="N31" i="1" s="1"/>
  <c r="J31" i="1"/>
  <c r="H31" i="1"/>
  <c r="K31" i="1" s="1"/>
  <c r="N30" i="1"/>
  <c r="L30" i="1"/>
  <c r="M30" i="1" s="1"/>
  <c r="J30" i="1"/>
  <c r="K30" i="1" s="1"/>
  <c r="H30" i="1"/>
  <c r="L29" i="1"/>
  <c r="N29" i="1" s="1"/>
  <c r="J29" i="1"/>
  <c r="H29" i="1"/>
  <c r="K29" i="1" s="1"/>
  <c r="L28" i="1"/>
  <c r="J28" i="1"/>
  <c r="H28" i="1"/>
  <c r="K28" i="1" s="1"/>
  <c r="L27" i="1"/>
  <c r="M27" i="1" s="1"/>
  <c r="K27" i="1"/>
  <c r="J27" i="1"/>
  <c r="H27" i="1"/>
  <c r="L26" i="1"/>
  <c r="M26" i="1" s="1"/>
  <c r="J26" i="1"/>
  <c r="H26" i="1"/>
  <c r="K26" i="1" s="1"/>
  <c r="L25" i="1"/>
  <c r="M25" i="1" s="1"/>
  <c r="J25" i="1"/>
  <c r="H25" i="1"/>
  <c r="K25" i="1" s="1"/>
  <c r="L24" i="1"/>
  <c r="J24" i="1"/>
  <c r="H24" i="1"/>
  <c r="K24" i="1" s="1"/>
  <c r="N38" i="1" l="1"/>
  <c r="O38" i="1" s="1"/>
  <c r="N50" i="1"/>
  <c r="O50" i="1" s="1"/>
  <c r="N26" i="1"/>
  <c r="O26" i="1" s="1"/>
  <c r="O33" i="1"/>
  <c r="M33" i="1"/>
  <c r="M45" i="1"/>
  <c r="N33" i="1"/>
  <c r="N45" i="1"/>
  <c r="O45" i="1" s="1"/>
  <c r="O37" i="1"/>
  <c r="N25" i="1"/>
  <c r="O25" i="1" s="1"/>
  <c r="O30" i="1"/>
  <c r="O42" i="1"/>
  <c r="O54" i="1"/>
  <c r="N39" i="1"/>
  <c r="O39" i="1" s="1"/>
  <c r="N51" i="1"/>
  <c r="O51" i="1" s="1"/>
  <c r="O49" i="1"/>
  <c r="M29" i="1"/>
  <c r="O29" i="1" s="1"/>
  <c r="M41" i="1"/>
  <c r="O41" i="1" s="1"/>
  <c r="M53" i="1"/>
  <c r="M24" i="1"/>
  <c r="O24" i="1" s="1"/>
  <c r="O34" i="1"/>
  <c r="O46" i="1"/>
  <c r="N53" i="1"/>
  <c r="N24" i="1"/>
  <c r="M31" i="1"/>
  <c r="O31" i="1" s="1"/>
  <c r="N36" i="1"/>
  <c r="M43" i="1"/>
  <c r="O43" i="1" s="1"/>
  <c r="N48" i="1"/>
  <c r="O48" i="1" s="1"/>
  <c r="M55" i="1"/>
  <c r="O55" i="1" s="1"/>
  <c r="M36" i="1"/>
  <c r="M48" i="1"/>
  <c r="N27" i="1"/>
  <c r="O27" i="1" s="1"/>
  <c r="M40" i="1"/>
  <c r="M52" i="1"/>
  <c r="N28" i="1"/>
  <c r="M35" i="1"/>
  <c r="O35" i="1" s="1"/>
  <c r="N40" i="1"/>
  <c r="M47" i="1"/>
  <c r="O47" i="1" s="1"/>
  <c r="N52" i="1"/>
  <c r="M28" i="1"/>
  <c r="M32" i="1"/>
  <c r="O32" i="1" s="1"/>
  <c r="M44" i="1"/>
  <c r="O44" i="1" s="1"/>
  <c r="M56" i="1"/>
  <c r="O56" i="1" s="1"/>
  <c r="L21" i="1"/>
  <c r="N21" i="1" s="1"/>
  <c r="L22" i="1"/>
  <c r="N22" i="1" s="1"/>
  <c r="L23" i="1"/>
  <c r="N23" i="1" s="1"/>
  <c r="J21" i="1"/>
  <c r="J22" i="1"/>
  <c r="J23" i="1"/>
  <c r="H21" i="1"/>
  <c r="H22" i="1"/>
  <c r="H23" i="1"/>
  <c r="O28" i="1" l="1"/>
  <c r="O53" i="1"/>
  <c r="O36" i="1"/>
  <c r="O52" i="1"/>
  <c r="O40" i="1"/>
  <c r="K22" i="1"/>
  <c r="K23" i="1"/>
  <c r="M22" i="1"/>
  <c r="O22" i="1" s="1"/>
  <c r="M21" i="1"/>
  <c r="O21" i="1" s="1"/>
  <c r="K21" i="1"/>
  <c r="M23" i="1"/>
  <c r="O23" i="1" s="1"/>
  <c r="L20" i="1"/>
  <c r="J20" i="1" l="1"/>
  <c r="N20" i="1"/>
  <c r="K20" i="1" l="1"/>
  <c r="M20" i="1"/>
  <c r="O20" i="1" s="1"/>
  <c r="O57" i="1" l="1"/>
  <c r="O58" i="1"/>
  <c r="O61" i="1" s="1"/>
  <c r="O64" i="1" l="1"/>
  <c r="O65" i="1" l="1"/>
  <c r="O59" i="1" l="1"/>
  <c r="O62" i="1" l="1"/>
  <c r="O63" i="1" s="1"/>
  <c r="O60" i="1"/>
  <c r="O6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<sst xmlns="http://schemas.openxmlformats.org/spreadsheetml/2006/main" count="119" uniqueCount="88">
  <si>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</si>
  <si>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</si>
  <si>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</si>
  <si>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</si>
  <si>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</si>
  <si>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</si>
  <si>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</si>
  <si>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</si>
  <si>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</si>
  <si>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</si>
  <si>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</si>
  <si>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</si>
  <si>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</si>
  <si>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</si>
  <si>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</si>
  <si>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</si>
  <si>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</si>
  <si>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</si>
  <si>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</si>
  <si>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</si>
  <si>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</si>
  <si>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</si>
  <si>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</si>
  <si>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</si>
  <si>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</si>
  <si>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</si>
  <si>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</si>
  <si>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</si>
  <si>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</si>
  <si>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</si>
  <si>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</si>
  <si>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</si>
  <si>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</si>
  <si>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</si>
  <si>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</si>
  <si>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</si>
  <si>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</si>
  <si>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</si>
  <si>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</si>
  <si>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</si>
  <si>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</si>
  <si>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</si>
  <si>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</si>
  <si>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</si>
  <si>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</si>
  <si>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Mineral: Calcio 30%, Magnesio 14%, Humedad máxima 1%. Producto para la corrección de acidez de los suelos con deficiencias de Calcio y Magnesio. Presentación bulto por 50 kilogramos en bolsa de polipropileno externa y bolsa de polietileno interna.</t>
  </si>
  <si>
    <t>Fertilizante edafico granulado N,P,K 10-30-10. Presentacion bulto por 50 Kilogramos.</t>
  </si>
  <si>
    <t>Fertilizante granulado, Nitrogeno: 15%, Fosforo: 15%, Potasio: 15%. Presentacion por bulto de 50 kilogramos.</t>
  </si>
  <si>
    <t>Fertilizante con formula reforzada de micronu-trientes y nutrientes secundarios complementado con nitrogeno y fosforo. Nitrogeno total (N) 8.0% Nitrogeno amoniacal (N) 1% Nitrogeno ureico (N) 7% Fosforo asimilable (P2O5) 5.0% Calcio (CaO) 18.0% Magnesio (MgO) 6.0% Azufre (S) 1.6% Boro (B) 1.0% Cobre (Cu) 0.14% Molibdeno (Mo) 0.005% Zinc (Zn) 2.5% . Presentacion bulto de 46 Kilogramos.</t>
  </si>
  <si>
    <t>Fertilizante de grano fino o pulverizado, para aplicación de fertirriego o edafico, aportando calcio y nitrogeno nitrico altamente soluble. Nitrogeno total (N) 15,5%. Calcio (CaO) 26,5%. Presentacion bulto por 25 kilogramos.</t>
  </si>
  <si>
    <t>Fertilizante granular tradicional. N 17%, N nitrico 7.3%, N amoniacal 9.7%, P2O5 6%, K2O 18%, MgO 2%, S 1.6%,B 0.2%, Zn 0.1%. Presentacion bulto por 50 Kilogramos.</t>
  </si>
  <si>
    <t>Fertilizante solido nitrogenado Urea al 46%, tipo prilled. Presentacion Bulto por 50 Kilogramos.</t>
  </si>
  <si>
    <t>Fertilizante granulado de alta solubilidad y eficiencia, de aplicación edafica. Nitrogeno total (N) 40%. Azufre (S) 6%. Presentacion bulto por 50 kilogramos.</t>
  </si>
  <si>
    <t>Fertilizante Nitrato de Calcio N 15.45%, N nítrico: 14.45%, N amoniacal:1.2%, CaO: 25.5%, B: 0.3%. Presentacion bulto por 50 kilogramos.</t>
  </si>
  <si>
    <t>Fertilizante granulado para aplicacion edafica Fosfato diamonico 18-46-0. Presentacion bulto 50 Kilogramos.</t>
  </si>
  <si>
    <t>Fertilizante solido granulado 14-4-23-4. Nitrogeno total (N) 14%. Fosforo (P2O5) 4%. Potasio (K2O) 23%. Magnesio (MgO) 4%. Calcio (CaO) 4.0%. Silicio Total (SiO2) 5.0%. Boro (B) 0.1%. Cobre (Cu) 0.03%. Molibdeno (Mo) 0.005%. Azufre Total (S) 2.5%. Zinc (Zn) 0.2%. Presentacion bulto por 50 Kilogramos.</t>
  </si>
  <si>
    <t>Fertilizante granulado para aplicacion edafica de Cloruro de Potasio 0-0-60. Presentacion bulto x 50 Kg.</t>
  </si>
  <si>
    <t>Fertilizante solido Sulfato de Amonio 21-0-0-24(S). Nitrógeno Total (N): 20.5 %, Nitrógeno Amoniacal (N): 20.5 %, Azufre Total (S): 23.5 %, Acidez libre (H2SO4): 0.05 %, Humedad máxima: 1.0 %. Ofrece muchas ventajas en suelos alcalinos y suelos deficientes de azufre. Presentacion bulto por 50 Kilogramos.</t>
  </si>
  <si>
    <t>Fertilizate solido granulado, diseñado para suministrar magnesio de inmediata asimilación a los cultivos. Potasio y azufre de alta disponibilidad para las plantas. Composición 0-0-3+19MgO+15S. Presentación bulto por 50 kilogramos.</t>
  </si>
  <si>
    <t>Fertilizante foliar complejo 10-30-10 (NPK) con aminoacidos para aplicacion foliar. Nitrogeno Total (N) 100 g/l, Nitrogeno Nitrico (N) 30 g/l Nitrogeno Ureico(N) 70 g/l, Fosforo Asimilable (P2O5) 300 g/l, Potasio Soluble en agua (K2O) 100 g/l, Magnesio (MgO)* 15,0 g/l, Azufre total (S) 5,0 g/l, Boro (B) 5,0 g/l, Cobre (Cu)* 4,0 g/l, Zinc (Zn)* 5,0 g/l, Aminoacidos libres (17*) 40,0 g/l, pH en solucion al 10% 2,5, Densidad 1,42 g/ml. Presentacion litro.</t>
  </si>
  <si>
    <t>Abono organico mineral en polvo seco para aplicación al suelo. Nitrogeno tota (N) 3%. Fósforo tota (P2O5) 2%. Potasio total (K2O) 2%. Calcio total (CaO) 17%. Azufre (S) 1,5%. Hierro (Fe) 2%. Sodio (Na) 2457 ppm. Carbon organico oxidable total 5%. Presentación en bulto por 50 kilogramos.</t>
  </si>
  <si>
    <t>Insecticida Biologico producto elaborado a base de la mezcla de los hongos Beauveria bassiana, Metarhizium anisopliae, Lecanicillium lecanii y la bacteria Bacillus thuringiensis, ideales para el control de insectos plaga en diferentes cultivos. Presentacion bolsa por 500 gramos.</t>
  </si>
  <si>
    <t>Fungicida Biologico con base en la mezcla de los hongos Trichoderma sp. y Paecilomyces sp., ideales para el control de hongos y nematodos fitoparasitos. Presentacion bolsa por 500 gramos.</t>
  </si>
  <si>
    <t>Insecticida de amplio espectro, no sistemico de accion por ingestion o contato. Ingrediente activo: Fentoato 500 g/L (S-á -etoxicarbonilbenzil O,Odimetilfosforoditioato). Baja persistencia en plantas tratadas. Presentacion litro.</t>
  </si>
  <si>
    <t>Insecticida de accion sistemica. Mezcla de insecticidas agricolas. Granulos dispersables. Ingrediente activo: Ciantraniliprol: 20%, Tiametoxam: 20%. Presentacion frasco de 100 gramos.</t>
  </si>
  <si>
    <t>Insecticida de origen natural derivado de la fermentación del Actinomiceto (Sacharopolyspora spinosa) para el control de Lepidópteros, Thrips y Minadores. Perfil toxicológico y ambiental favorable. Presentacion frasco por 500 cc.</t>
  </si>
  <si>
    <t>Insecticida - acaricida. Mecanismo de accion por ingestion y limitada accion por contacto. Abamectina (Mezcla de Avermectina B1a (min. 80%) y Avermectina B1b (max. 20%)) 18 g/L.Presentacion litro.</t>
  </si>
  <si>
    <t>Coadyuvante: no ionico, mezcla patentada de acidos carboxilicos insaturados y gliceridos saturados formulada para mejorar la acción de los agroquímicos. Protege al agroquímico de aguas malas, controla la evaporación, evita el lavado, y reduce las pérdidas ocasionadas por foto descomposición y deriva. Presentación por litro.</t>
  </si>
  <si>
    <t>Coadyuvante: hipotensor que reduce la tensión superficial a valores inferiores de 30 dinas/cm. Aumenta la penetrabilidad del agroquímico o fertilizante foliar aplicado, facilita la mezcla homogénea con agroquímicos y/o fertilizantes foliares, mejora la humectación de la hoja y favorece la dispersión y absorción del agroquímico o fertilizante foliar. Presentación por litro.</t>
  </si>
  <si>
    <t>Herbicida no selectivo de accion sistemica. Ingrediente activo: Glifosato 480 g-/L. Concentrado soluble (SL). Presentación en Galón por 4 litros.</t>
  </si>
  <si>
    <t>Fungicida sistémico, que posee propiedades protectantes y curativas actuando por inhibición de la demetilación del C14 en la biosíntesis del ergosterol. Ingrediente activo: Mancozeb 430 g/L. Presentación por Litro.</t>
  </si>
  <si>
    <t>Fungicida preventivo de amplio espectro a base de Clorotalonil, perteneciente al grupo quimico e los cloronitilos. Acción por inhibición del proceso de respiración celular. Presetación por litro.</t>
  </si>
  <si>
    <t>Fungicida sistémico que tiene características tanto protectantes como curativas. Concentrado Emulsionable (EC). Ingrediente activo: Difenoconazol 250 g/L. Presentación por litro.</t>
  </si>
  <si>
    <t>Fungicida sistémico con actividad preventiva y curativa . Es absorbido por las raíces y se trasloca en sentido acropetal. Ingrediente activo: Propamocarb 700 g/L. Concentrado soluble. Presentación por litro.</t>
  </si>
  <si>
    <t>fungicida con base en pyraclostrobin y metiram que controla un amplio espectro de hongos. Posee una excelente actividad preventiva o curativa temprana sobre hongos Deuteromicetos, Basidiomicetos, Ascomicetos y Oomicetos. Metiram 550 g/kg zinc ammoniate ethylenebis(dithiocarbamate) -poly(ethylenethiuram disulfide) / Pyraclostrobin 50 g/kg methyl N-(2-{[1-(4-chlorophenyl)-1H-pyrazol-3- yl]oxymethyl}phenyl)-N-methoxy carbamate / Ingredientes aditivos: c.s.p. 1 kg. Presentación por 500 gramos.</t>
  </si>
  <si>
    <t>Fertilizante foliar microgranular basado en micronutrientes complejados con LSA (Lignin Sulfonato de Amonio), con alta capacidad complejante y afinidad biológica con los tejidos vegetales. Previene y cura las deficiencias de microelementos, mejorando el tejido de los brotes, el tamaño y calidad de los frutos. Al mismo tiempo, reduce el riesgo de clorosis y la caída de flores. Presentación por kilogramos</t>
  </si>
  <si>
    <t>Fungicida, bactericida y viricida 100% organico. Extracto de semillas citricas mezclado con acidos organicos, acido 2-aminoetanosulfonico y acido clorogenico. Actua eliminando bacterias, hongos y algunos virus a nivel sistematico de las plantas en uso en precosecha. En postcosecha aumenta la vida util de frutas, vegetales y flores. Presentación por litro.</t>
  </si>
  <si>
    <t>Insecticida de origen natural producido por la fermentación de una bacteria actinomiceto llamado Saccharopolyspora spinosa. Presentación en galón de 4 litros.</t>
  </si>
  <si>
    <t>Insecticida con base en los ingredientes activos: Imidacloprid (200 g/L) y lambdacihalotrina (50 g/L). Mecanismo de acción sistémicas y de contacto respectivamente, actuando por contacto e ingestión. Suspensión concentrada. Presentación por litro.</t>
  </si>
  <si>
    <t>Mineral calcáreo compuesto de un carbonato doble de calcio y magnesio, producto de la pulverización de la roca dolomita. Su color varia del blanco al gris pasando por ligeros tonos de amarillo en algunos casos. Calcio soluble en HCL 36%. Magnesio soluble en HCL 16%. Destinada a corregir la acidez en suelos. Presentación bulto por 50 kilogramos en bolsa de polipropileno externa y bolsa de polietileno interna.</t>
  </si>
  <si>
    <t>Producto mineral, para la estabilización de suelos, potabilizar agua. Resultante de la calcinación de la piedra caliza, de alto contenido en calcio (oxido de calcio). Calcio soluble en HCL 67%. Presentación bulto por 50 kilogramos en bolsa de polipropileno externa y bolsa de polietileno interna</t>
  </si>
  <si>
    <t>Mineral con alto contenido de fosforo de lenta asimilación. Este material puede ser usado directamente, puede ser usado como materia prima para la fabricación de fertilizantes mayores. Por su fina granulometría incrementa su área superficial, reactividad en suelos principalmente ácidos. Presentación bulto por 50 kilogramos en bolsa de polipropileno externa y bolsa de polietileno interna.</t>
  </si>
  <si>
    <t>BULTO</t>
  </si>
  <si>
    <t>LITROS</t>
  </si>
  <si>
    <t>BOLSA</t>
  </si>
  <si>
    <t>FRASCO</t>
  </si>
  <si>
    <t>GALON</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</si>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</sst>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3">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8" fillId="35" borderId="29" xfId="0" applyFont="1" applyFill="1" applyBorder="1" applyAlignment="1" applyProtection="1">
      <alignment horizontal="left" vertical="center" wrapText="1"/>
      <protection locked="0"/>
    </xf>
    <xf numFmtId="43" fontId="29" fillId="35" borderId="29" xfId="3" applyNumberFormat="1" applyFont="1" applyFill="1" applyBorder="1" applyAlignment="1" applyProtection="1">
      <alignment horizontal="center" vertical="center"/>
      <protection locked="0"/>
    </xf>
    <xf numFmtId="9" fontId="28" fillId="35" borderId="29" xfId="1" applyFont="1" applyFill="1" applyBorder="1" applyAlignment="1" applyProtection="1">
      <alignment horizontal="center" vertical="center"/>
      <protection locked="0"/>
    </xf>
    <xf numFmtId="43" fontId="28" fillId="0" borderId="29" xfId="3" applyFont="1" applyFill="1" applyBorder="1" applyAlignment="1" applyProtection="1">
      <alignment horizontal="center" vertical="center"/>
      <protection hidden="1"/>
    </xf>
    <xf numFmtId="43" fontId="28" fillId="0" borderId="29" xfId="3" applyFont="1" applyFill="1" applyBorder="1" applyAlignment="1" applyProtection="1">
      <alignment vertical="center"/>
      <protection hidden="1"/>
    </xf>
    <xf numFmtId="0" fontId="28" fillId="0" borderId="28" xfId="0" applyFont="1" applyBorder="1" applyAlignment="1">
      <alignment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tabSelected="1" zoomScale="70" zoomScaleNormal="70" zoomScaleSheetLayoutView="70" zoomScalePageLayoutView="55" workbookViewId="0">
      <selection activeCell="F35" sqref="F35"/>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8" t="s">
        <v>39</v>
      </c>
    </row>
    <row r="8" spans="1:15" x14ac:dyDescent="0.25">
      <c r="A8" s="8"/>
    </row>
    <row r="9" spans="1:15" x14ac:dyDescent="0.25">
      <c r="A9" s="9" t="s">
        <v>29</v>
      </c>
    </row>
    <row r="10" spans="1:15" ht="25.5" customHeight="1" x14ac:dyDescent="0.25">
      <c r="A10" s="62" t="s">
        <v>28</v>
      </c>
      <c r="B10" s="62"/>
      <c r="C10" s="10"/>
      <c r="E10" s="11" t="s">
        <v>21</v>
      </c>
      <c r="F10" s="64"/>
      <c r="G10" s="65"/>
      <c r="K10" s="12" t="s">
        <v>16</v>
      </c>
      <c r="L10" s="66"/>
      <c r="M10" s="67"/>
      <c r="N10" s="68"/>
    </row>
    <row r="11" spans="1:15" ht="15.75" thickBot="1" x14ac:dyDescent="0.3">
      <c r="A11" s="10"/>
      <c r="B11" s="10"/>
      <c r="C11" s="10"/>
      <c r="E11" s="13"/>
      <c r="F11" s="29"/>
      <c r="G11" s="13"/>
      <c r="K11" s="14"/>
      <c r="L11" s="15"/>
      <c r="M11" s="15"/>
      <c r="N11" s="15"/>
    </row>
    <row r="12" spans="1:15" ht="30.75" customHeight="1" thickBot="1" x14ac:dyDescent="0.3">
      <c r="A12" s="49" t="s">
        <v>26</v>
      </c>
      <c r="B12" s="50"/>
      <c r="C12" s="16"/>
      <c r="D12" s="46" t="s">
        <v>17</v>
      </c>
      <c r="E12" s="47"/>
      <c r="F12" s="47"/>
      <c r="G12" s="48"/>
      <c r="H12" s="5"/>
      <c r="I12" s="24"/>
      <c r="J12" s="24"/>
      <c r="K12" s="14"/>
    </row>
    <row r="13" spans="1:15" ht="15.75" thickBot="1" x14ac:dyDescent="0.3">
      <c r="A13" s="51"/>
      <c r="B13" s="52"/>
      <c r="C13" s="16"/>
      <c r="D13" s="17"/>
      <c r="E13" s="13"/>
      <c r="F13" s="29"/>
      <c r="G13" s="13"/>
      <c r="K13" s="14"/>
    </row>
    <row r="14" spans="1:15" ht="30" customHeight="1" thickBot="1" x14ac:dyDescent="0.3">
      <c r="A14" s="51"/>
      <c r="B14" s="52"/>
      <c r="C14" s="16"/>
      <c r="D14" s="46" t="s">
        <v>18</v>
      </c>
      <c r="E14" s="47"/>
      <c r="F14" s="47"/>
      <c r="G14" s="48"/>
      <c r="H14" s="5"/>
      <c r="I14" s="24"/>
      <c r="J14" s="24"/>
      <c r="K14" s="14"/>
    </row>
    <row r="15" spans="1:15" ht="18.75" customHeight="1" thickBot="1" x14ac:dyDescent="0.3">
      <c r="A15" s="51"/>
      <c r="B15" s="52"/>
      <c r="C15" s="16"/>
      <c r="E15" s="13"/>
      <c r="F15" s="29"/>
      <c r="G15" s="13"/>
      <c r="K15" s="14"/>
    </row>
    <row r="16" spans="1:15" ht="24" customHeight="1" thickBot="1" x14ac:dyDescent="0.3">
      <c r="A16" s="53"/>
      <c r="B16" s="54"/>
      <c r="C16" s="16"/>
      <c r="D16" s="46" t="s">
        <v>22</v>
      </c>
      <c r="E16" s="47"/>
      <c r="F16" s="47"/>
      <c r="G16" s="48"/>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91.5" customHeight="1" x14ac:dyDescent="0.2">
      <c r="A20" s="31">
        <v>1</v>
      </c>
      <c r="B20" s="81" t="s">
        <v>45</v>
      </c>
      <c r="C20" s="32"/>
      <c r="D20" s="82">
        <v>129</v>
      </c>
      <c r="E20" s="82" t="s">
        <v>82</v>
      </c>
      <c r="F20" s="33"/>
      <c r="G20" s="34">
        <v>0</v>
      </c>
      <c r="H20" s="35"/>
      <c r="I20" s="34">
        <v>0</v>
      </c>
      <c r="J20" s="35">
        <f t="shared" ref="J20:J23" si="0">ROUND(F20*I20,0)</f>
        <v>0</v>
      </c>
      <c r="K20" s="35">
        <f>ROUND(F20+H20+J20,0)</f>
        <v>0</v>
      </c>
      <c r="L20" s="35">
        <f>ROUND(F20*D20,0)</f>
        <v>0</v>
      </c>
      <c r="M20" s="35">
        <f t="shared" ref="M20:M23" si="1">ROUND(L20*G20,0)</f>
        <v>0</v>
      </c>
      <c r="N20" s="35">
        <f t="shared" ref="N20:N23" si="2">ROUND(L20*I20,0)</f>
        <v>0</v>
      </c>
      <c r="O20" s="36">
        <f t="shared" ref="O20:O23" si="3">ROUND(L20+N20+M20,0)</f>
        <v>0</v>
      </c>
    </row>
    <row r="21" spans="1:15" s="37" customFormat="1" ht="65.25" customHeight="1" x14ac:dyDescent="0.2">
      <c r="A21" s="31">
        <v>2</v>
      </c>
      <c r="B21" s="81" t="s">
        <v>46</v>
      </c>
      <c r="C21" s="32"/>
      <c r="D21" s="82">
        <v>8</v>
      </c>
      <c r="E21" s="82" t="s">
        <v>82</v>
      </c>
      <c r="F21" s="33"/>
      <c r="G21" s="34">
        <v>0</v>
      </c>
      <c r="H21" s="35">
        <f t="shared" ref="H20:H23" si="4">+ROUND(F21*G21,0)</f>
        <v>0</v>
      </c>
      <c r="I21" s="34">
        <v>0</v>
      </c>
      <c r="J21" s="35">
        <f t="shared" si="0"/>
        <v>0</v>
      </c>
      <c r="K21" s="35">
        <f t="shared" ref="K21:K56" si="5">ROUND(F21+H21+J21,0)</f>
        <v>0</v>
      </c>
      <c r="L21" s="35">
        <f t="shared" ref="L21:L56" si="6">ROUND(F21*D21,0)</f>
        <v>0</v>
      </c>
      <c r="M21" s="35">
        <f t="shared" si="1"/>
        <v>0</v>
      </c>
      <c r="N21" s="35">
        <f t="shared" si="2"/>
        <v>0</v>
      </c>
      <c r="O21" s="36">
        <f t="shared" si="3"/>
        <v>0</v>
      </c>
    </row>
    <row r="22" spans="1:15" s="37" customFormat="1" ht="68.25" customHeight="1" x14ac:dyDescent="0.2">
      <c r="A22" s="31">
        <v>3</v>
      </c>
      <c r="B22" s="81" t="s">
        <v>47</v>
      </c>
      <c r="C22" s="32"/>
      <c r="D22" s="82">
        <v>7</v>
      </c>
      <c r="E22" s="82" t="s">
        <v>82</v>
      </c>
      <c r="F22" s="33">
        <v>0</v>
      </c>
      <c r="G22" s="34">
        <v>0</v>
      </c>
      <c r="H22" s="35">
        <f t="shared" si="4"/>
        <v>0</v>
      </c>
      <c r="I22" s="34">
        <v>0</v>
      </c>
      <c r="J22" s="35">
        <f t="shared" si="0"/>
        <v>0</v>
      </c>
      <c r="K22" s="35">
        <f t="shared" si="5"/>
        <v>0</v>
      </c>
      <c r="L22" s="35">
        <f t="shared" si="6"/>
        <v>0</v>
      </c>
      <c r="M22" s="35">
        <f t="shared" si="1"/>
        <v>0</v>
      </c>
      <c r="N22" s="35">
        <f t="shared" si="2"/>
        <v>0</v>
      </c>
      <c r="O22" s="36">
        <f t="shared" si="3"/>
        <v>0</v>
      </c>
    </row>
    <row r="23" spans="1:15" s="37" customFormat="1" ht="144" customHeight="1" x14ac:dyDescent="0.2">
      <c r="A23" s="31">
        <v>4</v>
      </c>
      <c r="B23" s="81" t="s">
        <v>48</v>
      </c>
      <c r="C23" s="76"/>
      <c r="D23" s="82">
        <v>8</v>
      </c>
      <c r="E23" s="82" t="s">
        <v>82</v>
      </c>
      <c r="F23" s="77">
        <v>0</v>
      </c>
      <c r="G23" s="78">
        <v>0</v>
      </c>
      <c r="H23" s="79">
        <f t="shared" si="4"/>
        <v>0</v>
      </c>
      <c r="I23" s="78">
        <v>0</v>
      </c>
      <c r="J23" s="79">
        <f t="shared" si="0"/>
        <v>0</v>
      </c>
      <c r="K23" s="79">
        <f t="shared" si="5"/>
        <v>0</v>
      </c>
      <c r="L23" s="79">
        <f t="shared" si="6"/>
        <v>0</v>
      </c>
      <c r="M23" s="79">
        <f t="shared" si="1"/>
        <v>0</v>
      </c>
      <c r="N23" s="79">
        <f t="shared" si="2"/>
        <v>0</v>
      </c>
      <c r="O23" s="80">
        <f t="shared" si="3"/>
        <v>0</v>
      </c>
    </row>
    <row r="24" spans="1:15" s="37" customFormat="1" ht="88.5" customHeight="1" x14ac:dyDescent="0.2">
      <c r="A24" s="31">
        <v>5</v>
      </c>
      <c r="B24" s="81" t="s">
        <v>49</v>
      </c>
      <c r="C24" s="32"/>
      <c r="D24" s="82">
        <v>3</v>
      </c>
      <c r="E24" s="82" t="s">
        <v>82</v>
      </c>
      <c r="F24" s="33">
        <v>0</v>
      </c>
      <c r="G24" s="34">
        <v>0</v>
      </c>
      <c r="H24" s="35">
        <f t="shared" ref="H24:H56" si="7">+ROUND(F24*G24,0)</f>
        <v>0</v>
      </c>
      <c r="I24" s="34">
        <v>0</v>
      </c>
      <c r="J24" s="35">
        <f t="shared" ref="J24:J56" si="8">ROUND(F24*I24,0)</f>
        <v>0</v>
      </c>
      <c r="K24" s="35">
        <f t="shared" si="5"/>
        <v>0</v>
      </c>
      <c r="L24" s="35">
        <f t="shared" si="6"/>
        <v>0</v>
      </c>
      <c r="M24" s="35">
        <f t="shared" ref="M24:M56" si="9">ROUND(L24*G24,0)</f>
        <v>0</v>
      </c>
      <c r="N24" s="35">
        <f t="shared" ref="N24:N56" si="10">ROUND(L24*I24,0)</f>
        <v>0</v>
      </c>
      <c r="O24" s="36">
        <f t="shared" ref="O24:O56" si="11">ROUND(L24+N24+M24,0)</f>
        <v>0</v>
      </c>
    </row>
    <row r="25" spans="1:15" s="37" customFormat="1" ht="81.75" customHeight="1" x14ac:dyDescent="0.2">
      <c r="A25" s="31">
        <v>6</v>
      </c>
      <c r="B25" s="81" t="s">
        <v>50</v>
      </c>
      <c r="C25" s="32"/>
      <c r="D25" s="82">
        <v>6</v>
      </c>
      <c r="E25" s="82" t="s">
        <v>82</v>
      </c>
      <c r="F25" s="33">
        <v>0</v>
      </c>
      <c r="G25" s="34">
        <v>0</v>
      </c>
      <c r="H25" s="35">
        <f t="shared" si="7"/>
        <v>0</v>
      </c>
      <c r="I25" s="34">
        <v>0</v>
      </c>
      <c r="J25" s="35">
        <f t="shared" si="8"/>
        <v>0</v>
      </c>
      <c r="K25" s="35">
        <f t="shared" si="5"/>
        <v>0</v>
      </c>
      <c r="L25" s="35">
        <f t="shared" si="6"/>
        <v>0</v>
      </c>
      <c r="M25" s="35">
        <f t="shared" si="9"/>
        <v>0</v>
      </c>
      <c r="N25" s="35">
        <f t="shared" si="10"/>
        <v>0</v>
      </c>
      <c r="O25" s="36">
        <f t="shared" si="11"/>
        <v>0</v>
      </c>
    </row>
    <row r="26" spans="1:15" s="37" customFormat="1" ht="81.75" customHeight="1" x14ac:dyDescent="0.2">
      <c r="A26" s="31">
        <v>7</v>
      </c>
      <c r="B26" s="81" t="s">
        <v>51</v>
      </c>
      <c r="C26" s="32"/>
      <c r="D26" s="82">
        <v>14</v>
      </c>
      <c r="E26" s="82" t="s">
        <v>44</v>
      </c>
      <c r="F26" s="33">
        <v>0</v>
      </c>
      <c r="G26" s="34">
        <v>0</v>
      </c>
      <c r="H26" s="35">
        <f t="shared" si="7"/>
        <v>0</v>
      </c>
      <c r="I26" s="34">
        <v>0</v>
      </c>
      <c r="J26" s="35">
        <f t="shared" si="8"/>
        <v>0</v>
      </c>
      <c r="K26" s="35">
        <f t="shared" si="5"/>
        <v>0</v>
      </c>
      <c r="L26" s="35">
        <f t="shared" si="6"/>
        <v>0</v>
      </c>
      <c r="M26" s="35">
        <f t="shared" si="9"/>
        <v>0</v>
      </c>
      <c r="N26" s="35">
        <f t="shared" si="10"/>
        <v>0</v>
      </c>
      <c r="O26" s="36">
        <f t="shared" si="11"/>
        <v>0</v>
      </c>
    </row>
    <row r="27" spans="1:15" s="37" customFormat="1" ht="81.75" customHeight="1" x14ac:dyDescent="0.2">
      <c r="A27" s="31">
        <v>8</v>
      </c>
      <c r="B27" s="81" t="s">
        <v>52</v>
      </c>
      <c r="C27" s="32"/>
      <c r="D27" s="82">
        <v>5</v>
      </c>
      <c r="E27" s="82" t="s">
        <v>82</v>
      </c>
      <c r="F27" s="33">
        <v>0</v>
      </c>
      <c r="G27" s="34">
        <v>0</v>
      </c>
      <c r="H27" s="35">
        <f t="shared" si="7"/>
        <v>0</v>
      </c>
      <c r="I27" s="34">
        <v>0</v>
      </c>
      <c r="J27" s="35">
        <f t="shared" si="8"/>
        <v>0</v>
      </c>
      <c r="K27" s="35">
        <f t="shared" si="5"/>
        <v>0</v>
      </c>
      <c r="L27" s="35">
        <f t="shared" si="6"/>
        <v>0</v>
      </c>
      <c r="M27" s="35">
        <f t="shared" si="9"/>
        <v>0</v>
      </c>
      <c r="N27" s="35">
        <f t="shared" si="10"/>
        <v>0</v>
      </c>
      <c r="O27" s="36">
        <f t="shared" si="11"/>
        <v>0</v>
      </c>
    </row>
    <row r="28" spans="1:15" s="37" customFormat="1" ht="81.75" customHeight="1" x14ac:dyDescent="0.2">
      <c r="A28" s="31">
        <v>9</v>
      </c>
      <c r="B28" s="81" t="s">
        <v>53</v>
      </c>
      <c r="C28" s="32"/>
      <c r="D28" s="82">
        <v>5</v>
      </c>
      <c r="E28" s="82" t="s">
        <v>44</v>
      </c>
      <c r="F28" s="33">
        <v>0</v>
      </c>
      <c r="G28" s="34">
        <v>0</v>
      </c>
      <c r="H28" s="35">
        <f t="shared" si="7"/>
        <v>0</v>
      </c>
      <c r="I28" s="34">
        <v>0</v>
      </c>
      <c r="J28" s="35">
        <f t="shared" si="8"/>
        <v>0</v>
      </c>
      <c r="K28" s="35">
        <f t="shared" si="5"/>
        <v>0</v>
      </c>
      <c r="L28" s="35">
        <f t="shared" si="6"/>
        <v>0</v>
      </c>
      <c r="M28" s="35">
        <f t="shared" si="9"/>
        <v>0</v>
      </c>
      <c r="N28" s="35">
        <f t="shared" si="10"/>
        <v>0</v>
      </c>
      <c r="O28" s="36">
        <f t="shared" si="11"/>
        <v>0</v>
      </c>
    </row>
    <row r="29" spans="1:15" s="37" customFormat="1" ht="60" customHeight="1" x14ac:dyDescent="0.2">
      <c r="A29" s="31">
        <v>10</v>
      </c>
      <c r="B29" s="81" t="s">
        <v>54</v>
      </c>
      <c r="C29" s="32"/>
      <c r="D29" s="82">
        <v>6</v>
      </c>
      <c r="E29" s="82" t="s">
        <v>82</v>
      </c>
      <c r="F29" s="33">
        <v>0</v>
      </c>
      <c r="G29" s="34">
        <v>0</v>
      </c>
      <c r="H29" s="35">
        <f t="shared" si="7"/>
        <v>0</v>
      </c>
      <c r="I29" s="34">
        <v>0</v>
      </c>
      <c r="J29" s="35">
        <f t="shared" si="8"/>
        <v>0</v>
      </c>
      <c r="K29" s="35">
        <f t="shared" si="5"/>
        <v>0</v>
      </c>
      <c r="L29" s="35">
        <f t="shared" si="6"/>
        <v>0</v>
      </c>
      <c r="M29" s="35">
        <f t="shared" si="9"/>
        <v>0</v>
      </c>
      <c r="N29" s="35">
        <f t="shared" si="10"/>
        <v>0</v>
      </c>
      <c r="O29" s="36">
        <f t="shared" si="11"/>
        <v>0</v>
      </c>
    </row>
    <row r="30" spans="1:15" s="37" customFormat="1" ht="99.75" customHeight="1" x14ac:dyDescent="0.2">
      <c r="A30" s="31">
        <v>11</v>
      </c>
      <c r="B30" s="81" t="s">
        <v>55</v>
      </c>
      <c r="C30" s="32"/>
      <c r="D30" s="82">
        <v>5</v>
      </c>
      <c r="E30" s="82" t="s">
        <v>82</v>
      </c>
      <c r="F30" s="33">
        <v>0</v>
      </c>
      <c r="G30" s="34">
        <v>0</v>
      </c>
      <c r="H30" s="35">
        <f t="shared" si="7"/>
        <v>0</v>
      </c>
      <c r="I30" s="34">
        <v>0</v>
      </c>
      <c r="J30" s="35">
        <f t="shared" si="8"/>
        <v>0</v>
      </c>
      <c r="K30" s="35">
        <f t="shared" si="5"/>
        <v>0</v>
      </c>
      <c r="L30" s="35">
        <f t="shared" si="6"/>
        <v>0</v>
      </c>
      <c r="M30" s="35">
        <f t="shared" si="9"/>
        <v>0</v>
      </c>
      <c r="N30" s="35">
        <f t="shared" si="10"/>
        <v>0</v>
      </c>
      <c r="O30" s="36">
        <f t="shared" si="11"/>
        <v>0</v>
      </c>
    </row>
    <row r="31" spans="1:15" s="37" customFormat="1" ht="48.75" customHeight="1" x14ac:dyDescent="0.2">
      <c r="A31" s="31">
        <v>12</v>
      </c>
      <c r="B31" s="81" t="s">
        <v>56</v>
      </c>
      <c r="C31" s="32"/>
      <c r="D31" s="82">
        <v>11</v>
      </c>
      <c r="E31" s="82" t="s">
        <v>82</v>
      </c>
      <c r="F31" s="33">
        <v>0</v>
      </c>
      <c r="G31" s="34">
        <v>0</v>
      </c>
      <c r="H31" s="35">
        <f t="shared" si="7"/>
        <v>0</v>
      </c>
      <c r="I31" s="34">
        <v>0</v>
      </c>
      <c r="J31" s="35">
        <f t="shared" si="8"/>
        <v>0</v>
      </c>
      <c r="K31" s="35">
        <f t="shared" si="5"/>
        <v>0</v>
      </c>
      <c r="L31" s="35">
        <f t="shared" si="6"/>
        <v>0</v>
      </c>
      <c r="M31" s="35">
        <f t="shared" si="9"/>
        <v>0</v>
      </c>
      <c r="N31" s="35">
        <f t="shared" si="10"/>
        <v>0</v>
      </c>
      <c r="O31" s="36">
        <f t="shared" si="11"/>
        <v>0</v>
      </c>
    </row>
    <row r="32" spans="1:15" s="37" customFormat="1" ht="105" customHeight="1" x14ac:dyDescent="0.2">
      <c r="A32" s="31">
        <v>13</v>
      </c>
      <c r="B32" s="81" t="s">
        <v>57</v>
      </c>
      <c r="C32" s="32"/>
      <c r="D32" s="82">
        <v>5</v>
      </c>
      <c r="E32" s="82" t="s">
        <v>82</v>
      </c>
      <c r="F32" s="33">
        <v>0</v>
      </c>
      <c r="G32" s="34">
        <v>0</v>
      </c>
      <c r="H32" s="35">
        <f t="shared" si="7"/>
        <v>0</v>
      </c>
      <c r="I32" s="34">
        <v>0</v>
      </c>
      <c r="J32" s="35">
        <f t="shared" si="8"/>
        <v>0</v>
      </c>
      <c r="K32" s="35">
        <f t="shared" si="5"/>
        <v>0</v>
      </c>
      <c r="L32" s="35">
        <f t="shared" si="6"/>
        <v>0</v>
      </c>
      <c r="M32" s="35">
        <f t="shared" si="9"/>
        <v>0</v>
      </c>
      <c r="N32" s="35">
        <f t="shared" si="10"/>
        <v>0</v>
      </c>
      <c r="O32" s="36">
        <f t="shared" si="11"/>
        <v>0</v>
      </c>
    </row>
    <row r="33" spans="1:15" s="37" customFormat="1" ht="83.25" customHeight="1" x14ac:dyDescent="0.2">
      <c r="A33" s="31">
        <v>14</v>
      </c>
      <c r="B33" s="81" t="s">
        <v>58</v>
      </c>
      <c r="C33" s="32"/>
      <c r="D33" s="82">
        <v>6</v>
      </c>
      <c r="E33" s="82" t="s">
        <v>82</v>
      </c>
      <c r="F33" s="33">
        <v>0</v>
      </c>
      <c r="G33" s="34">
        <v>0</v>
      </c>
      <c r="H33" s="35">
        <f t="shared" si="7"/>
        <v>0</v>
      </c>
      <c r="I33" s="34">
        <v>0</v>
      </c>
      <c r="J33" s="35">
        <f t="shared" si="8"/>
        <v>0</v>
      </c>
      <c r="K33" s="35">
        <f t="shared" si="5"/>
        <v>0</v>
      </c>
      <c r="L33" s="35">
        <f t="shared" si="6"/>
        <v>0</v>
      </c>
      <c r="M33" s="35">
        <f t="shared" si="9"/>
        <v>0</v>
      </c>
      <c r="N33" s="35">
        <f t="shared" si="10"/>
        <v>0</v>
      </c>
      <c r="O33" s="36">
        <f t="shared" si="11"/>
        <v>0</v>
      </c>
    </row>
    <row r="34" spans="1:15" s="37" customFormat="1" ht="153.75" customHeight="1" x14ac:dyDescent="0.2">
      <c r="A34" s="31">
        <v>15</v>
      </c>
      <c r="B34" s="81" t="s">
        <v>59</v>
      </c>
      <c r="C34" s="32"/>
      <c r="D34" s="82">
        <v>4</v>
      </c>
      <c r="E34" s="82" t="s">
        <v>83</v>
      </c>
      <c r="F34" s="33">
        <v>0</v>
      </c>
      <c r="G34" s="34">
        <v>0</v>
      </c>
      <c r="H34" s="35">
        <f t="shared" si="7"/>
        <v>0</v>
      </c>
      <c r="I34" s="34">
        <v>0</v>
      </c>
      <c r="J34" s="35">
        <f t="shared" si="8"/>
        <v>0</v>
      </c>
      <c r="K34" s="35">
        <f t="shared" si="5"/>
        <v>0</v>
      </c>
      <c r="L34" s="35">
        <f t="shared" si="6"/>
        <v>0</v>
      </c>
      <c r="M34" s="35">
        <f t="shared" si="9"/>
        <v>0</v>
      </c>
      <c r="N34" s="35">
        <f t="shared" si="10"/>
        <v>0</v>
      </c>
      <c r="O34" s="36">
        <f t="shared" si="11"/>
        <v>0</v>
      </c>
    </row>
    <row r="35" spans="1:15" s="37" customFormat="1" ht="105" customHeight="1" x14ac:dyDescent="0.2">
      <c r="A35" s="31">
        <v>16</v>
      </c>
      <c r="B35" s="81" t="s">
        <v>60</v>
      </c>
      <c r="C35" s="32"/>
      <c r="D35" s="82">
        <v>5</v>
      </c>
      <c r="E35" s="82" t="s">
        <v>82</v>
      </c>
      <c r="F35" s="33"/>
      <c r="G35" s="34">
        <v>0</v>
      </c>
      <c r="H35" s="35">
        <f t="shared" si="7"/>
        <v>0</v>
      </c>
      <c r="I35" s="34">
        <v>0</v>
      </c>
      <c r="J35" s="35">
        <f t="shared" si="8"/>
        <v>0</v>
      </c>
      <c r="K35" s="35">
        <f t="shared" si="5"/>
        <v>0</v>
      </c>
      <c r="L35" s="35">
        <f t="shared" si="6"/>
        <v>0</v>
      </c>
      <c r="M35" s="35">
        <f t="shared" si="9"/>
        <v>0</v>
      </c>
      <c r="N35" s="35">
        <f t="shared" si="10"/>
        <v>0</v>
      </c>
      <c r="O35" s="36">
        <f t="shared" si="11"/>
        <v>0</v>
      </c>
    </row>
    <row r="36" spans="1:15" s="37" customFormat="1" ht="105" customHeight="1" x14ac:dyDescent="0.2">
      <c r="A36" s="31">
        <v>17</v>
      </c>
      <c r="B36" s="81" t="s">
        <v>61</v>
      </c>
      <c r="C36" s="32"/>
      <c r="D36" s="82">
        <v>12</v>
      </c>
      <c r="E36" s="82" t="s">
        <v>84</v>
      </c>
      <c r="F36" s="33">
        <v>0</v>
      </c>
      <c r="G36" s="34">
        <v>0</v>
      </c>
      <c r="H36" s="35">
        <f t="shared" si="7"/>
        <v>0</v>
      </c>
      <c r="I36" s="34">
        <v>0</v>
      </c>
      <c r="J36" s="35">
        <f t="shared" si="8"/>
        <v>0</v>
      </c>
      <c r="K36" s="35">
        <f t="shared" si="5"/>
        <v>0</v>
      </c>
      <c r="L36" s="35">
        <f t="shared" si="6"/>
        <v>0</v>
      </c>
      <c r="M36" s="35">
        <f t="shared" si="9"/>
        <v>0</v>
      </c>
      <c r="N36" s="35">
        <f t="shared" si="10"/>
        <v>0</v>
      </c>
      <c r="O36" s="36">
        <f t="shared" si="11"/>
        <v>0</v>
      </c>
    </row>
    <row r="37" spans="1:15" s="37" customFormat="1" ht="81.75" customHeight="1" x14ac:dyDescent="0.2">
      <c r="A37" s="31">
        <v>18</v>
      </c>
      <c r="B37" s="81" t="s">
        <v>62</v>
      </c>
      <c r="C37" s="32"/>
      <c r="D37" s="82">
        <v>10</v>
      </c>
      <c r="E37" s="82" t="s">
        <v>84</v>
      </c>
      <c r="F37" s="33">
        <v>0</v>
      </c>
      <c r="G37" s="34">
        <v>0</v>
      </c>
      <c r="H37" s="35">
        <f t="shared" si="7"/>
        <v>0</v>
      </c>
      <c r="I37" s="34">
        <v>0</v>
      </c>
      <c r="J37" s="35">
        <f t="shared" si="8"/>
        <v>0</v>
      </c>
      <c r="K37" s="35">
        <f t="shared" si="5"/>
        <v>0</v>
      </c>
      <c r="L37" s="35">
        <f t="shared" si="6"/>
        <v>0</v>
      </c>
      <c r="M37" s="35">
        <f t="shared" si="9"/>
        <v>0</v>
      </c>
      <c r="N37" s="35">
        <f t="shared" si="10"/>
        <v>0</v>
      </c>
      <c r="O37" s="36">
        <f t="shared" si="11"/>
        <v>0</v>
      </c>
    </row>
    <row r="38" spans="1:15" s="37" customFormat="1" ht="81.75" customHeight="1" x14ac:dyDescent="0.2">
      <c r="A38" s="31">
        <v>19</v>
      </c>
      <c r="B38" s="81" t="s">
        <v>63</v>
      </c>
      <c r="C38" s="32"/>
      <c r="D38" s="82">
        <v>2</v>
      </c>
      <c r="E38" s="82" t="s">
        <v>83</v>
      </c>
      <c r="F38" s="33">
        <v>0</v>
      </c>
      <c r="G38" s="34">
        <v>0</v>
      </c>
      <c r="H38" s="35">
        <f t="shared" si="7"/>
        <v>0</v>
      </c>
      <c r="I38" s="34">
        <v>0</v>
      </c>
      <c r="J38" s="35">
        <f t="shared" si="8"/>
        <v>0</v>
      </c>
      <c r="K38" s="35">
        <f t="shared" si="5"/>
        <v>0</v>
      </c>
      <c r="L38" s="35">
        <f t="shared" si="6"/>
        <v>0</v>
      </c>
      <c r="M38" s="35">
        <f t="shared" si="9"/>
        <v>0</v>
      </c>
      <c r="N38" s="35">
        <f t="shared" si="10"/>
        <v>0</v>
      </c>
      <c r="O38" s="36">
        <f t="shared" si="11"/>
        <v>0</v>
      </c>
    </row>
    <row r="39" spans="1:15" s="37" customFormat="1" ht="81.75" customHeight="1" x14ac:dyDescent="0.2">
      <c r="A39" s="31">
        <v>20</v>
      </c>
      <c r="B39" s="81" t="s">
        <v>64</v>
      </c>
      <c r="C39" s="32"/>
      <c r="D39" s="82">
        <v>3</v>
      </c>
      <c r="E39" s="82" t="s">
        <v>44</v>
      </c>
      <c r="F39" s="33">
        <v>0</v>
      </c>
      <c r="G39" s="34">
        <v>0</v>
      </c>
      <c r="H39" s="35">
        <f t="shared" si="7"/>
        <v>0</v>
      </c>
      <c r="I39" s="34">
        <v>0</v>
      </c>
      <c r="J39" s="35">
        <f t="shared" si="8"/>
        <v>0</v>
      </c>
      <c r="K39" s="35">
        <f t="shared" si="5"/>
        <v>0</v>
      </c>
      <c r="L39" s="35">
        <f t="shared" si="6"/>
        <v>0</v>
      </c>
      <c r="M39" s="35">
        <f t="shared" si="9"/>
        <v>0</v>
      </c>
      <c r="N39" s="35">
        <f t="shared" si="10"/>
        <v>0</v>
      </c>
      <c r="O39" s="36">
        <f t="shared" si="11"/>
        <v>0</v>
      </c>
    </row>
    <row r="40" spans="1:15" s="37" customFormat="1" ht="81.75" customHeight="1" x14ac:dyDescent="0.2">
      <c r="A40" s="31">
        <v>21</v>
      </c>
      <c r="B40" s="81" t="s">
        <v>65</v>
      </c>
      <c r="C40" s="32"/>
      <c r="D40" s="82">
        <v>2</v>
      </c>
      <c r="E40" s="82" t="s">
        <v>85</v>
      </c>
      <c r="F40" s="33">
        <v>0</v>
      </c>
      <c r="G40" s="34">
        <v>0</v>
      </c>
      <c r="H40" s="35">
        <f t="shared" si="7"/>
        <v>0</v>
      </c>
      <c r="I40" s="34">
        <v>0</v>
      </c>
      <c r="J40" s="35">
        <f t="shared" si="8"/>
        <v>0</v>
      </c>
      <c r="K40" s="35">
        <f t="shared" si="5"/>
        <v>0</v>
      </c>
      <c r="L40" s="35">
        <f t="shared" si="6"/>
        <v>0</v>
      </c>
      <c r="M40" s="35">
        <f t="shared" si="9"/>
        <v>0</v>
      </c>
      <c r="N40" s="35">
        <f t="shared" si="10"/>
        <v>0</v>
      </c>
      <c r="O40" s="36">
        <f t="shared" si="11"/>
        <v>0</v>
      </c>
    </row>
    <row r="41" spans="1:15" s="37" customFormat="1" ht="81.75" customHeight="1" x14ac:dyDescent="0.2">
      <c r="A41" s="31">
        <v>22</v>
      </c>
      <c r="B41" s="81" t="s">
        <v>66</v>
      </c>
      <c r="C41" s="32"/>
      <c r="D41" s="82">
        <v>2</v>
      </c>
      <c r="E41" s="82" t="s">
        <v>83</v>
      </c>
      <c r="F41" s="33">
        <v>0</v>
      </c>
      <c r="G41" s="34">
        <v>0</v>
      </c>
      <c r="H41" s="35">
        <f t="shared" si="7"/>
        <v>0</v>
      </c>
      <c r="I41" s="34">
        <v>0</v>
      </c>
      <c r="J41" s="35">
        <f t="shared" si="8"/>
        <v>0</v>
      </c>
      <c r="K41" s="35">
        <f t="shared" si="5"/>
        <v>0</v>
      </c>
      <c r="L41" s="35">
        <f t="shared" si="6"/>
        <v>0</v>
      </c>
      <c r="M41" s="35">
        <f t="shared" si="9"/>
        <v>0</v>
      </c>
      <c r="N41" s="35">
        <f t="shared" si="10"/>
        <v>0</v>
      </c>
      <c r="O41" s="36">
        <f t="shared" si="11"/>
        <v>0</v>
      </c>
    </row>
    <row r="42" spans="1:15" s="37" customFormat="1" ht="121.5" customHeight="1" x14ac:dyDescent="0.2">
      <c r="A42" s="31">
        <v>23</v>
      </c>
      <c r="B42" s="81" t="s">
        <v>67</v>
      </c>
      <c r="C42" s="32"/>
      <c r="D42" s="82">
        <v>4</v>
      </c>
      <c r="E42" s="82" t="s">
        <v>83</v>
      </c>
      <c r="F42" s="33">
        <v>0</v>
      </c>
      <c r="G42" s="34">
        <v>0</v>
      </c>
      <c r="H42" s="35">
        <f t="shared" si="7"/>
        <v>0</v>
      </c>
      <c r="I42" s="34">
        <v>0</v>
      </c>
      <c r="J42" s="35">
        <f t="shared" si="8"/>
        <v>0</v>
      </c>
      <c r="K42" s="35">
        <f t="shared" si="5"/>
        <v>0</v>
      </c>
      <c r="L42" s="35">
        <f t="shared" si="6"/>
        <v>0</v>
      </c>
      <c r="M42" s="35">
        <f t="shared" si="9"/>
        <v>0</v>
      </c>
      <c r="N42" s="35">
        <f t="shared" si="10"/>
        <v>0</v>
      </c>
      <c r="O42" s="36">
        <f t="shared" si="11"/>
        <v>0</v>
      </c>
    </row>
    <row r="43" spans="1:15" s="37" customFormat="1" ht="118.5" customHeight="1" x14ac:dyDescent="0.2">
      <c r="A43" s="31">
        <v>24</v>
      </c>
      <c r="B43" s="81" t="s">
        <v>68</v>
      </c>
      <c r="C43" s="32"/>
      <c r="D43" s="82">
        <v>5</v>
      </c>
      <c r="E43" s="82" t="s">
        <v>83</v>
      </c>
      <c r="F43" s="33">
        <v>0</v>
      </c>
      <c r="G43" s="34">
        <v>0</v>
      </c>
      <c r="H43" s="35">
        <f t="shared" si="7"/>
        <v>0</v>
      </c>
      <c r="I43" s="34">
        <v>0</v>
      </c>
      <c r="J43" s="35">
        <f t="shared" si="8"/>
        <v>0</v>
      </c>
      <c r="K43" s="35">
        <f t="shared" si="5"/>
        <v>0</v>
      </c>
      <c r="L43" s="35">
        <f t="shared" si="6"/>
        <v>0</v>
      </c>
      <c r="M43" s="35">
        <f t="shared" si="9"/>
        <v>0</v>
      </c>
      <c r="N43" s="35">
        <f t="shared" si="10"/>
        <v>0</v>
      </c>
      <c r="O43" s="36">
        <f t="shared" si="11"/>
        <v>0</v>
      </c>
    </row>
    <row r="44" spans="1:15" s="37" customFormat="1" ht="66.75" customHeight="1" x14ac:dyDescent="0.2">
      <c r="A44" s="31">
        <v>25</v>
      </c>
      <c r="B44" s="81" t="s">
        <v>69</v>
      </c>
      <c r="C44" s="32"/>
      <c r="D44" s="82">
        <v>2</v>
      </c>
      <c r="E44" s="82" t="s">
        <v>86</v>
      </c>
      <c r="F44" s="33">
        <v>0</v>
      </c>
      <c r="G44" s="34">
        <v>0</v>
      </c>
      <c r="H44" s="35">
        <f t="shared" si="7"/>
        <v>0</v>
      </c>
      <c r="I44" s="34">
        <v>0</v>
      </c>
      <c r="J44" s="35">
        <f t="shared" si="8"/>
        <v>0</v>
      </c>
      <c r="K44" s="35">
        <f t="shared" si="5"/>
        <v>0</v>
      </c>
      <c r="L44" s="35">
        <f t="shared" si="6"/>
        <v>0</v>
      </c>
      <c r="M44" s="35">
        <f t="shared" si="9"/>
        <v>0</v>
      </c>
      <c r="N44" s="35">
        <f t="shared" si="10"/>
        <v>0</v>
      </c>
      <c r="O44" s="36">
        <f t="shared" si="11"/>
        <v>0</v>
      </c>
    </row>
    <row r="45" spans="1:15" s="37" customFormat="1" ht="81.75" customHeight="1" x14ac:dyDescent="0.2">
      <c r="A45" s="31">
        <v>26</v>
      </c>
      <c r="B45" s="81" t="s">
        <v>70</v>
      </c>
      <c r="C45" s="32"/>
      <c r="D45" s="82">
        <v>2</v>
      </c>
      <c r="E45" s="82" t="s">
        <v>44</v>
      </c>
      <c r="F45" s="33">
        <v>0</v>
      </c>
      <c r="G45" s="34">
        <v>0</v>
      </c>
      <c r="H45" s="35">
        <f t="shared" si="7"/>
        <v>0</v>
      </c>
      <c r="I45" s="34">
        <v>0</v>
      </c>
      <c r="J45" s="35">
        <f t="shared" si="8"/>
        <v>0</v>
      </c>
      <c r="K45" s="35">
        <f t="shared" si="5"/>
        <v>0</v>
      </c>
      <c r="L45" s="35">
        <f t="shared" si="6"/>
        <v>0</v>
      </c>
      <c r="M45" s="35">
        <f t="shared" si="9"/>
        <v>0</v>
      </c>
      <c r="N45" s="35">
        <f t="shared" si="10"/>
        <v>0</v>
      </c>
      <c r="O45" s="36">
        <f t="shared" si="11"/>
        <v>0</v>
      </c>
    </row>
    <row r="46" spans="1:15" s="37" customFormat="1" ht="81.75" customHeight="1" x14ac:dyDescent="0.2">
      <c r="A46" s="31">
        <v>27</v>
      </c>
      <c r="B46" s="81" t="s">
        <v>71</v>
      </c>
      <c r="C46" s="32"/>
      <c r="D46" s="82">
        <v>2</v>
      </c>
      <c r="E46" s="82" t="s">
        <v>44</v>
      </c>
      <c r="F46" s="33">
        <v>0</v>
      </c>
      <c r="G46" s="34">
        <v>0</v>
      </c>
      <c r="H46" s="35">
        <f t="shared" si="7"/>
        <v>0</v>
      </c>
      <c r="I46" s="34">
        <v>0</v>
      </c>
      <c r="J46" s="35">
        <f t="shared" si="8"/>
        <v>0</v>
      </c>
      <c r="K46" s="35">
        <f t="shared" si="5"/>
        <v>0</v>
      </c>
      <c r="L46" s="35">
        <f t="shared" si="6"/>
        <v>0</v>
      </c>
      <c r="M46" s="35">
        <f t="shared" si="9"/>
        <v>0</v>
      </c>
      <c r="N46" s="35">
        <f t="shared" si="10"/>
        <v>0</v>
      </c>
      <c r="O46" s="36">
        <f t="shared" si="11"/>
        <v>0</v>
      </c>
    </row>
    <row r="47" spans="1:15" s="37" customFormat="1" ht="81.75" customHeight="1" x14ac:dyDescent="0.2">
      <c r="A47" s="31">
        <v>28</v>
      </c>
      <c r="B47" s="81" t="s">
        <v>72</v>
      </c>
      <c r="C47" s="32"/>
      <c r="D47" s="82">
        <v>2</v>
      </c>
      <c r="E47" s="82" t="s">
        <v>83</v>
      </c>
      <c r="F47" s="33">
        <v>0</v>
      </c>
      <c r="G47" s="34">
        <v>0</v>
      </c>
      <c r="H47" s="35">
        <f t="shared" si="7"/>
        <v>0</v>
      </c>
      <c r="I47" s="34">
        <v>0</v>
      </c>
      <c r="J47" s="35">
        <f t="shared" si="8"/>
        <v>0</v>
      </c>
      <c r="K47" s="35">
        <f t="shared" si="5"/>
        <v>0</v>
      </c>
      <c r="L47" s="35">
        <f t="shared" si="6"/>
        <v>0</v>
      </c>
      <c r="M47" s="35">
        <f t="shared" si="9"/>
        <v>0</v>
      </c>
      <c r="N47" s="35">
        <f t="shared" si="10"/>
        <v>0</v>
      </c>
      <c r="O47" s="36">
        <f t="shared" si="11"/>
        <v>0</v>
      </c>
    </row>
    <row r="48" spans="1:15" s="37" customFormat="1" ht="81.75" customHeight="1" x14ac:dyDescent="0.2">
      <c r="A48" s="31">
        <v>29</v>
      </c>
      <c r="B48" s="81" t="s">
        <v>73</v>
      </c>
      <c r="C48" s="32"/>
      <c r="D48" s="82">
        <v>2</v>
      </c>
      <c r="E48" s="82" t="s">
        <v>83</v>
      </c>
      <c r="F48" s="33">
        <v>0</v>
      </c>
      <c r="G48" s="34">
        <v>0</v>
      </c>
      <c r="H48" s="35">
        <f t="shared" si="7"/>
        <v>0</v>
      </c>
      <c r="I48" s="34">
        <v>0</v>
      </c>
      <c r="J48" s="35">
        <f t="shared" si="8"/>
        <v>0</v>
      </c>
      <c r="K48" s="35">
        <f t="shared" si="5"/>
        <v>0</v>
      </c>
      <c r="L48" s="35">
        <f t="shared" si="6"/>
        <v>0</v>
      </c>
      <c r="M48" s="35">
        <f t="shared" si="9"/>
        <v>0</v>
      </c>
      <c r="N48" s="35">
        <f t="shared" si="10"/>
        <v>0</v>
      </c>
      <c r="O48" s="36">
        <f t="shared" si="11"/>
        <v>0</v>
      </c>
    </row>
    <row r="49" spans="1:15" s="37" customFormat="1" ht="186.75" customHeight="1" x14ac:dyDescent="0.2">
      <c r="A49" s="31">
        <v>30</v>
      </c>
      <c r="B49" s="81" t="s">
        <v>74</v>
      </c>
      <c r="C49" s="32"/>
      <c r="D49" s="82">
        <v>2</v>
      </c>
      <c r="E49" s="82" t="s">
        <v>85</v>
      </c>
      <c r="F49" s="33">
        <v>0</v>
      </c>
      <c r="G49" s="34">
        <v>0</v>
      </c>
      <c r="H49" s="35">
        <f t="shared" si="7"/>
        <v>0</v>
      </c>
      <c r="I49" s="34">
        <v>0</v>
      </c>
      <c r="J49" s="35">
        <f t="shared" si="8"/>
        <v>0</v>
      </c>
      <c r="K49" s="35">
        <f t="shared" si="5"/>
        <v>0</v>
      </c>
      <c r="L49" s="35">
        <f t="shared" si="6"/>
        <v>0</v>
      </c>
      <c r="M49" s="35">
        <f t="shared" si="9"/>
        <v>0</v>
      </c>
      <c r="N49" s="35">
        <f t="shared" si="10"/>
        <v>0</v>
      </c>
      <c r="O49" s="36">
        <f t="shared" si="11"/>
        <v>0</v>
      </c>
    </row>
    <row r="50" spans="1:15" s="37" customFormat="1" ht="143.25" customHeight="1" x14ac:dyDescent="0.2">
      <c r="A50" s="31">
        <v>31</v>
      </c>
      <c r="B50" s="81" t="s">
        <v>75</v>
      </c>
      <c r="C50" s="32"/>
      <c r="D50" s="82">
        <v>3</v>
      </c>
      <c r="E50" s="82" t="s">
        <v>87</v>
      </c>
      <c r="F50" s="33">
        <v>0</v>
      </c>
      <c r="G50" s="34">
        <v>0</v>
      </c>
      <c r="H50" s="35">
        <f t="shared" si="7"/>
        <v>0</v>
      </c>
      <c r="I50" s="34">
        <v>0</v>
      </c>
      <c r="J50" s="35">
        <f t="shared" si="8"/>
        <v>0</v>
      </c>
      <c r="K50" s="35">
        <f t="shared" si="5"/>
        <v>0</v>
      </c>
      <c r="L50" s="35">
        <f t="shared" si="6"/>
        <v>0</v>
      </c>
      <c r="M50" s="35">
        <f t="shared" si="9"/>
        <v>0</v>
      </c>
      <c r="N50" s="35">
        <f t="shared" si="10"/>
        <v>0</v>
      </c>
      <c r="O50" s="36">
        <f t="shared" si="11"/>
        <v>0</v>
      </c>
    </row>
    <row r="51" spans="1:15" s="37" customFormat="1" ht="123" customHeight="1" x14ac:dyDescent="0.2">
      <c r="A51" s="31">
        <v>32</v>
      </c>
      <c r="B51" s="81" t="s">
        <v>76</v>
      </c>
      <c r="C51" s="32"/>
      <c r="D51" s="82">
        <v>4</v>
      </c>
      <c r="E51" s="82" t="s">
        <v>83</v>
      </c>
      <c r="F51" s="33">
        <v>0</v>
      </c>
      <c r="G51" s="34">
        <v>0</v>
      </c>
      <c r="H51" s="35">
        <f t="shared" si="7"/>
        <v>0</v>
      </c>
      <c r="I51" s="34">
        <v>0</v>
      </c>
      <c r="J51" s="35">
        <f t="shared" si="8"/>
        <v>0</v>
      </c>
      <c r="K51" s="35">
        <f t="shared" si="5"/>
        <v>0</v>
      </c>
      <c r="L51" s="35">
        <f t="shared" si="6"/>
        <v>0</v>
      </c>
      <c r="M51" s="35">
        <f t="shared" si="9"/>
        <v>0</v>
      </c>
      <c r="N51" s="35">
        <f t="shared" si="10"/>
        <v>0</v>
      </c>
      <c r="O51" s="36">
        <f t="shared" si="11"/>
        <v>0</v>
      </c>
    </row>
    <row r="52" spans="1:15" s="37" customFormat="1" ht="81.75" customHeight="1" x14ac:dyDescent="0.2">
      <c r="A52" s="31">
        <v>33</v>
      </c>
      <c r="B52" s="81" t="s">
        <v>77</v>
      </c>
      <c r="C52" s="32"/>
      <c r="D52" s="82">
        <v>3</v>
      </c>
      <c r="E52" s="82" t="s">
        <v>86</v>
      </c>
      <c r="F52" s="33">
        <v>0</v>
      </c>
      <c r="G52" s="34">
        <v>0</v>
      </c>
      <c r="H52" s="35">
        <f t="shared" si="7"/>
        <v>0</v>
      </c>
      <c r="I52" s="34">
        <v>0</v>
      </c>
      <c r="J52" s="35">
        <f t="shared" si="8"/>
        <v>0</v>
      </c>
      <c r="K52" s="35">
        <f t="shared" si="5"/>
        <v>0</v>
      </c>
      <c r="L52" s="35">
        <f t="shared" si="6"/>
        <v>0</v>
      </c>
      <c r="M52" s="35">
        <f t="shared" si="9"/>
        <v>0</v>
      </c>
      <c r="N52" s="35">
        <f t="shared" si="10"/>
        <v>0</v>
      </c>
      <c r="O52" s="36">
        <f t="shared" si="11"/>
        <v>0</v>
      </c>
    </row>
    <row r="53" spans="1:15" s="37" customFormat="1" ht="96.75" customHeight="1" x14ac:dyDescent="0.2">
      <c r="A53" s="31">
        <v>34</v>
      </c>
      <c r="B53" s="81" t="s">
        <v>78</v>
      </c>
      <c r="C53" s="32"/>
      <c r="D53" s="82">
        <v>3</v>
      </c>
      <c r="E53" s="82" t="s">
        <v>83</v>
      </c>
      <c r="F53" s="33">
        <v>0</v>
      </c>
      <c r="G53" s="34">
        <v>0</v>
      </c>
      <c r="H53" s="35">
        <f t="shared" si="7"/>
        <v>0</v>
      </c>
      <c r="I53" s="34">
        <v>0</v>
      </c>
      <c r="J53" s="35">
        <f t="shared" si="8"/>
        <v>0</v>
      </c>
      <c r="K53" s="35">
        <f t="shared" si="5"/>
        <v>0</v>
      </c>
      <c r="L53" s="35">
        <f t="shared" si="6"/>
        <v>0</v>
      </c>
      <c r="M53" s="35">
        <f t="shared" si="9"/>
        <v>0</v>
      </c>
      <c r="N53" s="35">
        <f t="shared" si="10"/>
        <v>0</v>
      </c>
      <c r="O53" s="36">
        <f t="shared" si="11"/>
        <v>0</v>
      </c>
    </row>
    <row r="54" spans="1:15" s="37" customFormat="1" ht="131.25" customHeight="1" x14ac:dyDescent="0.2">
      <c r="A54" s="31">
        <v>35</v>
      </c>
      <c r="B54" s="81" t="s">
        <v>79</v>
      </c>
      <c r="C54" s="32"/>
      <c r="D54" s="82">
        <v>30</v>
      </c>
      <c r="E54" s="82" t="s">
        <v>82</v>
      </c>
      <c r="F54" s="33">
        <v>0</v>
      </c>
      <c r="G54" s="34">
        <v>0</v>
      </c>
      <c r="H54" s="35">
        <f t="shared" si="7"/>
        <v>0</v>
      </c>
      <c r="I54" s="34">
        <v>0</v>
      </c>
      <c r="J54" s="35">
        <f t="shared" si="8"/>
        <v>0</v>
      </c>
      <c r="K54" s="35">
        <f t="shared" si="5"/>
        <v>0</v>
      </c>
      <c r="L54" s="35">
        <f t="shared" si="6"/>
        <v>0</v>
      </c>
      <c r="M54" s="35">
        <f t="shared" si="9"/>
        <v>0</v>
      </c>
      <c r="N54" s="35">
        <f t="shared" si="10"/>
        <v>0</v>
      </c>
      <c r="O54" s="36">
        <f t="shared" si="11"/>
        <v>0</v>
      </c>
    </row>
    <row r="55" spans="1:15" s="37" customFormat="1" ht="103.5" customHeight="1" x14ac:dyDescent="0.2">
      <c r="A55" s="31">
        <v>36</v>
      </c>
      <c r="B55" s="81" t="s">
        <v>80</v>
      </c>
      <c r="C55" s="32"/>
      <c r="D55" s="82">
        <v>20</v>
      </c>
      <c r="E55" s="82" t="s">
        <v>82</v>
      </c>
      <c r="F55" s="33">
        <v>0</v>
      </c>
      <c r="G55" s="34">
        <v>0</v>
      </c>
      <c r="H55" s="35">
        <f t="shared" si="7"/>
        <v>0</v>
      </c>
      <c r="I55" s="34">
        <v>0</v>
      </c>
      <c r="J55" s="35">
        <f t="shared" si="8"/>
        <v>0</v>
      </c>
      <c r="K55" s="35">
        <f t="shared" si="5"/>
        <v>0</v>
      </c>
      <c r="L55" s="35">
        <f t="shared" si="6"/>
        <v>0</v>
      </c>
      <c r="M55" s="35">
        <f t="shared" si="9"/>
        <v>0</v>
      </c>
      <c r="N55" s="35">
        <f t="shared" si="10"/>
        <v>0</v>
      </c>
      <c r="O55" s="36">
        <f t="shared" si="11"/>
        <v>0</v>
      </c>
    </row>
    <row r="56" spans="1:15" s="37" customFormat="1" ht="130.5" customHeight="1" x14ac:dyDescent="0.2">
      <c r="A56" s="31">
        <v>37</v>
      </c>
      <c r="B56" s="81" t="s">
        <v>81</v>
      </c>
      <c r="C56" s="32"/>
      <c r="D56" s="82">
        <v>15</v>
      </c>
      <c r="E56" s="82" t="s">
        <v>82</v>
      </c>
      <c r="F56" s="33">
        <v>0</v>
      </c>
      <c r="G56" s="34">
        <v>0</v>
      </c>
      <c r="H56" s="35">
        <f t="shared" si="7"/>
        <v>0</v>
      </c>
      <c r="I56" s="34">
        <v>0</v>
      </c>
      <c r="J56" s="35">
        <f t="shared" si="8"/>
        <v>0</v>
      </c>
      <c r="K56" s="35">
        <f t="shared" si="5"/>
        <v>0</v>
      </c>
      <c r="L56" s="35">
        <f t="shared" si="6"/>
        <v>0</v>
      </c>
      <c r="M56" s="35">
        <f t="shared" si="9"/>
        <v>0</v>
      </c>
      <c r="N56" s="35">
        <f t="shared" si="10"/>
        <v>0</v>
      </c>
      <c r="O56" s="36">
        <f t="shared" si="11"/>
        <v>0</v>
      </c>
    </row>
    <row r="57" spans="1:15" s="21" customFormat="1" ht="42" customHeight="1" thickBot="1" x14ac:dyDescent="0.25">
      <c r="A57" s="16"/>
      <c r="B57" s="71"/>
      <c r="C57" s="71"/>
      <c r="D57" s="71"/>
      <c r="E57" s="71"/>
      <c r="F57" s="71"/>
      <c r="G57" s="71"/>
      <c r="H57" s="71"/>
      <c r="I57" s="71"/>
      <c r="J57" s="71"/>
      <c r="K57" s="71"/>
      <c r="L57" s="71"/>
      <c r="M57" s="72" t="s">
        <v>35</v>
      </c>
      <c r="N57" s="72"/>
      <c r="O57" s="26">
        <f>SUMIF(G:G,0%,L:L)</f>
        <v>0</v>
      </c>
    </row>
    <row r="58" spans="1:15" s="21" customFormat="1" ht="39" customHeight="1" thickBot="1" x14ac:dyDescent="0.25">
      <c r="A58" s="60" t="s">
        <v>24</v>
      </c>
      <c r="B58" s="61"/>
      <c r="C58" s="61"/>
      <c r="D58" s="61"/>
      <c r="E58" s="61"/>
      <c r="F58" s="61"/>
      <c r="G58" s="61"/>
      <c r="H58" s="61"/>
      <c r="I58" s="61"/>
      <c r="J58" s="61"/>
      <c r="K58" s="61"/>
      <c r="L58" s="61"/>
      <c r="M58" s="73" t="s">
        <v>10</v>
      </c>
      <c r="N58" s="73"/>
      <c r="O58" s="2">
        <f>SUMIF(G:G,5%,L:L)</f>
        <v>0</v>
      </c>
    </row>
    <row r="59" spans="1:15" s="21" customFormat="1" ht="30" customHeight="1" x14ac:dyDescent="0.2">
      <c r="A59" s="56" t="s">
        <v>43</v>
      </c>
      <c r="B59" s="57"/>
      <c r="C59" s="57"/>
      <c r="D59" s="57"/>
      <c r="E59" s="57"/>
      <c r="F59" s="57"/>
      <c r="G59" s="57"/>
      <c r="H59" s="57"/>
      <c r="I59" s="57"/>
      <c r="J59" s="57"/>
      <c r="K59" s="57"/>
      <c r="L59" s="58"/>
      <c r="M59" s="73" t="s">
        <v>11</v>
      </c>
      <c r="N59" s="73"/>
      <c r="O59" s="2">
        <f>SUMIF(G:G,19%,L:L)</f>
        <v>0</v>
      </c>
    </row>
    <row r="60" spans="1:15" s="21" customFormat="1" ht="30" customHeight="1" x14ac:dyDescent="0.2">
      <c r="A60" s="59"/>
      <c r="B60" s="59"/>
      <c r="C60" s="59"/>
      <c r="D60" s="59"/>
      <c r="E60" s="59"/>
      <c r="F60" s="59"/>
      <c r="G60" s="59"/>
      <c r="H60" s="59"/>
      <c r="I60" s="59"/>
      <c r="J60" s="59"/>
      <c r="K60" s="59"/>
      <c r="L60" s="59"/>
      <c r="M60" s="38" t="s">
        <v>7</v>
      </c>
      <c r="N60" s="39"/>
      <c r="O60" s="3">
        <f>SUM(O57:O59)</f>
        <v>0</v>
      </c>
    </row>
    <row r="61" spans="1:15" s="21" customFormat="1" ht="30" customHeight="1" x14ac:dyDescent="0.2">
      <c r="A61" s="59"/>
      <c r="B61" s="59"/>
      <c r="C61" s="59"/>
      <c r="D61" s="59"/>
      <c r="E61" s="59"/>
      <c r="F61" s="59"/>
      <c r="G61" s="59"/>
      <c r="H61" s="59"/>
      <c r="I61" s="59"/>
      <c r="J61" s="59"/>
      <c r="K61" s="59"/>
      <c r="L61" s="59"/>
      <c r="M61" s="74" t="s">
        <v>12</v>
      </c>
      <c r="N61" s="75"/>
      <c r="O61" s="4">
        <f>ROUND(O58*5%,0)</f>
        <v>0</v>
      </c>
    </row>
    <row r="62" spans="1:15" s="21" customFormat="1" ht="30" customHeight="1" x14ac:dyDescent="0.2">
      <c r="A62" s="59"/>
      <c r="B62" s="59"/>
      <c r="C62" s="59"/>
      <c r="D62" s="59"/>
      <c r="E62" s="59"/>
      <c r="F62" s="59"/>
      <c r="G62" s="59"/>
      <c r="H62" s="59"/>
      <c r="I62" s="59"/>
      <c r="J62" s="59"/>
      <c r="K62" s="59"/>
      <c r="L62" s="59"/>
      <c r="M62" s="74" t="s">
        <v>13</v>
      </c>
      <c r="N62" s="75"/>
      <c r="O62" s="2">
        <f>ROUND(O59*19%,0)</f>
        <v>0</v>
      </c>
    </row>
    <row r="63" spans="1:15" s="21" customFormat="1" ht="30" customHeight="1" x14ac:dyDescent="0.2">
      <c r="A63" s="59"/>
      <c r="B63" s="59"/>
      <c r="C63" s="59"/>
      <c r="D63" s="59"/>
      <c r="E63" s="59"/>
      <c r="F63" s="59"/>
      <c r="G63" s="59"/>
      <c r="H63" s="59"/>
      <c r="I63" s="59"/>
      <c r="J63" s="59"/>
      <c r="K63" s="59"/>
      <c r="L63" s="59"/>
      <c r="M63" s="38" t="s">
        <v>14</v>
      </c>
      <c r="N63" s="39"/>
      <c r="O63" s="3">
        <f>SUM(O61:O62)</f>
        <v>0</v>
      </c>
    </row>
    <row r="64" spans="1:15" s="21" customFormat="1" ht="30" customHeight="1" x14ac:dyDescent="0.2">
      <c r="A64" s="59"/>
      <c r="B64" s="59"/>
      <c r="C64" s="59"/>
      <c r="D64" s="59"/>
      <c r="E64" s="59"/>
      <c r="F64" s="59"/>
      <c r="G64" s="59"/>
      <c r="H64" s="59"/>
      <c r="I64" s="59"/>
      <c r="J64" s="59"/>
      <c r="K64" s="59"/>
      <c r="L64" s="59"/>
      <c r="M64" s="42" t="s">
        <v>33</v>
      </c>
      <c r="N64" s="43"/>
      <c r="O64" s="2">
        <f>SUMIF(I:I,8%,N:N)</f>
        <v>0</v>
      </c>
    </row>
    <row r="65" spans="1:15" s="21" customFormat="1" ht="50.25" customHeight="1" x14ac:dyDescent="0.2">
      <c r="A65" s="59"/>
      <c r="B65" s="59"/>
      <c r="C65" s="59"/>
      <c r="D65" s="59"/>
      <c r="E65" s="59"/>
      <c r="F65" s="59"/>
      <c r="G65" s="59"/>
      <c r="H65" s="59"/>
      <c r="I65" s="59"/>
      <c r="J65" s="59"/>
      <c r="K65" s="59"/>
      <c r="L65" s="59"/>
      <c r="M65" s="40" t="s">
        <v>32</v>
      </c>
      <c r="N65" s="41"/>
      <c r="O65" s="3">
        <f>SUM(O64)</f>
        <v>0</v>
      </c>
    </row>
    <row r="66" spans="1:15" s="21" customFormat="1" ht="173.25" customHeight="1" x14ac:dyDescent="0.2">
      <c r="A66" s="59"/>
      <c r="B66" s="59"/>
      <c r="C66" s="59"/>
      <c r="D66" s="59"/>
      <c r="E66" s="59"/>
      <c r="F66" s="59"/>
      <c r="G66" s="59"/>
      <c r="H66" s="59"/>
      <c r="I66" s="59"/>
      <c r="J66" s="59"/>
      <c r="K66" s="59"/>
      <c r="L66" s="59"/>
      <c r="M66" s="40" t="s">
        <v>15</v>
      </c>
      <c r="N66" s="41"/>
      <c r="O66" s="3">
        <f>+O60+O63+O65</f>
        <v>0</v>
      </c>
    </row>
    <row r="69" spans="1:15" x14ac:dyDescent="0.25">
      <c r="B69" s="25"/>
      <c r="C69" s="25"/>
    </row>
    <row r="70" spans="1:15" x14ac:dyDescent="0.25">
      <c r="B70" s="69"/>
      <c r="C70" s="69"/>
    </row>
    <row r="71" spans="1:15" ht="15.75" thickBot="1" x14ac:dyDescent="0.3">
      <c r="B71" s="70"/>
      <c r="C71" s="70"/>
    </row>
    <row r="72" spans="1:15" x14ac:dyDescent="0.25">
      <c r="B72" s="63" t="s">
        <v>20</v>
      </c>
      <c r="C72" s="63"/>
    </row>
    <row r="74" spans="1:15" x14ac:dyDescent="0.25">
      <c r="A74" s="22" t="s">
        <v>42</v>
      </c>
    </row>
  </sheetData>
  <sheetProtection algorithmName="SHA-512" hashValue="uJBMWTmV6t3ZS9DYsrKBkkX/0vXArURg1crGOWRhPGRj9TegS3GLzNztPqJKIXHr61E78Dhbd2p4mVQZnIwlfg==" saltValue="lzwMBnpGhng1tRstBH7Vkw==" spinCount="100000" sheet="1" selectLockedCells="1"/>
  <mergeCells count="30">
    <mergeCell ref="A59:L66"/>
    <mergeCell ref="A58:L58"/>
    <mergeCell ref="A10:B10"/>
    <mergeCell ref="B72:C72"/>
    <mergeCell ref="D14:G14"/>
    <mergeCell ref="D16:G16"/>
    <mergeCell ref="F10:G10"/>
    <mergeCell ref="L10:N10"/>
    <mergeCell ref="B70:C71"/>
    <mergeCell ref="B57:L57"/>
    <mergeCell ref="M57:N57"/>
    <mergeCell ref="M58:N58"/>
    <mergeCell ref="M59:N59"/>
    <mergeCell ref="M60:N60"/>
    <mergeCell ref="M61:N61"/>
    <mergeCell ref="M62:N62"/>
    <mergeCell ref="A2:A5"/>
    <mergeCell ref="D12:G12"/>
    <mergeCell ref="A12:B16"/>
    <mergeCell ref="B2:M2"/>
    <mergeCell ref="B3:M3"/>
    <mergeCell ref="B4:M5"/>
    <mergeCell ref="M63:N63"/>
    <mergeCell ref="M66:N66"/>
    <mergeCell ref="M64:N64"/>
    <mergeCell ref="M65:N65"/>
    <mergeCell ref="N2:O2"/>
    <mergeCell ref="N3:O3"/>
    <mergeCell ref="N4:O4"/>
    <mergeCell ref="N5:O5"/>
  </mergeCells>
  <dataValidations count="1">
    <dataValidation type="whole" allowBlank="1" showInputMessage="1" showErrorMessage="1" sqref="F20:F5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G20:G56</xm:sqref>
        </x14:dataValidation>
        <x14:dataValidation type="list" allowBlank="1" showInputMessage="1" showErrorMessage="1">
          <x14:formula1>
            <xm:f>Hoja2!$F$7:$F$8</xm:f>
          </x14:formula1>
          <xm:sqref>I20:I56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91f923a0-6986-49c1-880a-004b6d780c1e"/>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b41d3764-7ecb-4939-976c-9e68ac8de5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2023-04-17T23:33:07Z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