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107 ADQUIRIR EQUIPAMIENTO/"/>
    </mc:Choice>
  </mc:AlternateContent>
  <xr:revisionPtr revIDLastSave="68" documentId="6_{E0D2A7AE-0C0B-4A64-9E60-FB8E3A5D54FD}" xr6:coauthVersionLast="47" xr6:coauthVersionMax="47" xr10:uidLastSave="{F4522F91-323A-4D82-9BED-4966465EF9CF}"/>
  <bookViews>
    <workbookView xWindow="-120" yWindow="-120" windowWidth="20730" windowHeight="11040" xr2:uid="{00000000-000D-0000-FFFF-FFFF00000000}"/>
  </bookViews>
  <sheets>
    <sheet name="Hoja1" sheetId="1" r:id="rId1"/>
    <sheet name="Hoja2" sheetId="2" state="hidden" r:id="rId2"/>
  </sheets>
  <definedNames>
    <definedName name="_xlnm.Print_Area" localSheetId="0">Hoja1!$A$1:$O$44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J20" i="1"/>
  <c r="H20" i="1"/>
  <c r="L21" i="1"/>
  <c r="N21" i="1" s="1"/>
  <c r="J21" i="1"/>
  <c r="H21" i="1"/>
  <c r="L22" i="1"/>
  <c r="M22" i="1" s="1"/>
  <c r="J22" i="1"/>
  <c r="H22" i="1"/>
  <c r="L23" i="1"/>
  <c r="N23" i="1" s="1"/>
  <c r="J23" i="1"/>
  <c r="H23" i="1"/>
  <c r="L24" i="1"/>
  <c r="N24" i="1" s="1"/>
  <c r="J24" i="1"/>
  <c r="H24" i="1"/>
  <c r="L25" i="1"/>
  <c r="N25" i="1" s="1"/>
  <c r="J25" i="1"/>
  <c r="H25" i="1"/>
  <c r="L26" i="1"/>
  <c r="J26" i="1"/>
  <c r="H26" i="1"/>
  <c r="K20" i="1" l="1"/>
  <c r="K21" i="1"/>
  <c r="N22" i="1"/>
  <c r="O22" i="1" s="1"/>
  <c r="N20" i="1"/>
  <c r="O20" i="1" s="1"/>
  <c r="K23" i="1"/>
  <c r="K22" i="1"/>
  <c r="M21" i="1"/>
  <c r="O21" i="1" s="1"/>
  <c r="M23" i="1"/>
  <c r="O23" i="1" s="1"/>
  <c r="K26" i="1"/>
  <c r="K25" i="1"/>
  <c r="K24" i="1"/>
  <c r="M25" i="1"/>
  <c r="O25" i="1" s="1"/>
  <c r="M24" i="1"/>
  <c r="O24" i="1" s="1"/>
  <c r="M26" i="1"/>
  <c r="N26" i="1"/>
  <c r="O34" i="1"/>
  <c r="O35" i="1" s="1"/>
  <c r="O26" i="1" l="1"/>
  <c r="O28" i="1"/>
  <c r="O31" i="1" s="1"/>
  <c r="O27" i="1" l="1"/>
  <c r="O29" i="1" l="1"/>
  <c r="O32" i="1" l="1"/>
  <c r="O33" i="1" s="1"/>
  <c r="O30" i="1"/>
  <c r="O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<sst xmlns="http://schemas.openxmlformats.org/spreadsheetml/2006/main" count="59" uniqueCount="52">
  <si>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</si>
  <si>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</si>
  <si>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</si>
  <si>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</si>
  <si>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</si>
  <si>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</si>
  <si>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</si>
  <si>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</si>
  <si>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</si>
  <si>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</si>
  <si>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</si>
  <si>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</si>
  <si>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</si>
  <si>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</si>
  <si>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</si>
  <si>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</si>
  <si>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</si>
  <si>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</si>
  <si>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</si>
  <si>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</si>
  <si>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</si>
  <si>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</si>
  <si>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</si>
  <si>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</si>
  <si>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</si>
  <si>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</si>
  <si>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</si>
  <si>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</si>
  <si>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</si>
  <si>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</si>
  <si>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</si>
  <si>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</si>
  <si>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</si>
  <si>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</si>
  <si>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</si>
  <si>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</si>
  <si>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</si>
  <si>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</si>
  <si>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</si>
  <si>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</si>
  <si>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</si>
  <si>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</si>
  <si>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</si>
  <si>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</si>
  <si>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</si>
  <si>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EQUIPO TECNOLÓGICO CON SOLUCION DE SEGURIDAD DE RED Y SD-WAN. CORTAFUEGOS, VPN, IPS, ANTIVIRUS, VISIBILIDAD DE APLICACIONES, FILTRADO DE URL, CARACTERÍSTICAS AVANZADAS DE SEGURIDAD COMO INSPECCIÓN SSL, PERFIL DE SEGURIDAD Y ZONA DE PRUEBAS CON ACCESO A LA NUBE.  PROPORCIONA 3 GBPS DE RENDIMIENTO (FIREWALL). CUENTA CON  1 PUERTO USB,1 PUERTO DE CONSOLA,2 PUERTOS WAN 2X GE RJ45,1 PUERTO DMZ 1X GE RJ45, 7 PUERTOS INTERNOS 7X GE RJ45</t>
  </si>
  <si>
    <t>REPETIDOR WIFI DE ALTA VELOCIDAD. PUNTO DE ACCESO INALÁMBRICO PROFESIONAL CERTIFICADO CON WI-FI 6, DOBLE BANDA SIMULTÁNEA: UN RADIO DE 2.4 GHZ 802.11AX (WIFI 6), UN RADIO DE 5 GHZ 802.11AX (WIFI 6), TASAS DE DATOS MÁXIMA 1.774 MBPS, CANTIDAD MÁXIMA ÓPTIMA DE DISPOSITIVOS CONECTADOS: 75, MIMO 2X2. FUNCIONES DE ROUTER / GATEWAY PARA WIFI INTEGRADAS. BLUETOOTH INTEGRADO. COMPATIBLE CON WIFI SMART MESH.  APLICACIONES WEB Y MÓVILES DE FÁCIL USO PARA CONFIGURACIÓN Y GESTIÓN.  ACCESO MÚLTIPLE POR DIVISIÓN DE FRECUENCIAS ORTOGONALES (OFDMA). MÓDULO DE PLATAFORMA DE CONFIANZA (TPM) INSTALADO PARA PROTEGER CREDENCIALES DE ALMACENAMIENTO, CLAVES Y CÓDIGOS DE ARRANQUE DE MANERA SEGURA.  </t>
  </si>
  <si>
    <t>INYECTOR DE ALIMENTACIÓN A TRAVÉS DE ETHERNET (POE) DE 10.1 WATTS MÁX O 12 VCC.</t>
  </si>
  <si>
    <t>TARJETA DE MEMORIA DE ALTA VELOCIDAD SD DE 64GB CLASE 10,VELOCIDAD DE LECTURA DE 100 MB/S DE ESCRITURA 80 MB/S.</t>
  </si>
  <si>
    <t>CARGADOR DE PILAS O BATERIAS RECARGABLES, CARGADOR UNIVERSAL PARA PILA AA;AAA; Y DE 9V DE 21000 MAH, ESTE INCLUYE 4 PILAS AAA DE NIQUEL- CADMIO (NICD)</t>
  </si>
  <si>
    <t>APARATO DE TRANSMISION ANTENA SECTORIAL 120° INALÁMBRICA DE BANDA ANCHA PARA EXTERIORES, OPERACIÓN EN UN RANGO DE FRECUENCIA DE 5GHZ CON ALTAS VELOCIDADES DE TRANSMISIÓN MÍNIMO DE 72 MB. </t>
  </si>
  <si>
    <t>APARATO DE TRANSMISION ANTENA DIRECCIONAL , DIRIGE LA ENERGÍA DE RF EN UNA ANCHURA DE HAZ MÁS ESTRECHA, CON EN UN ENFOQUE EN UNA DIRECCIÓN, CON UN RADIO WI-FI SEPARADO PARA UNA CONFIGURACIÓN RÁPIDA, OPERACIÓN CON UN RANGO DE FRECUENCIA DE 5GHZ CON VELOCIDAD DE TRANSMISIÓN MÍNIMO DE 50MB.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</si>
</sst>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wrapText="1"/>
    </xf>
    <xf numFmtId="0" fontId="1"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tabSelected="1" topLeftCell="B20" zoomScale="85" zoomScaleNormal="85" zoomScaleSheetLayoutView="70" zoomScalePageLayoutView="55" workbookViewId="0">
      <selection activeCell="F21" sqref="F21"/>
    </sheetView>
  </sheetViews>
  <sheetFormatPr baseColWidth="10" defaultColWidth="11.42578125" defaultRowHeight="15" x14ac:dyDescent="0.25"/>
  <cols>
    <col min="1" max="1" width="13.28515625" style="8" customWidth="1"/>
    <col min="2" max="2" width="68.42578125" style="8" customWidth="1"/>
    <col min="3" max="3" width="21" style="8" customWidth="1"/>
    <col min="4" max="4" width="16.140625" style="8" customWidth="1"/>
    <col min="5" max="5" width="17" style="8" customWidth="1"/>
    <col min="6" max="6" width="17.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8"/>
      <c r="B2" s="65" t="s">
        <v>0</v>
      </c>
      <c r="C2" s="65"/>
      <c r="D2" s="65"/>
      <c r="E2" s="65"/>
      <c r="F2" s="65"/>
      <c r="G2" s="65"/>
      <c r="H2" s="65"/>
      <c r="I2" s="65"/>
      <c r="J2" s="65"/>
      <c r="K2" s="65"/>
      <c r="L2" s="65"/>
      <c r="M2" s="65"/>
      <c r="N2" s="70" t="s">
        <v>37</v>
      </c>
      <c r="O2" s="70"/>
    </row>
    <row r="3" spans="1:15" ht="15.75" customHeight="1" x14ac:dyDescent="0.25">
      <c r="A3" s="58"/>
      <c r="B3" s="65" t="s">
        <v>1</v>
      </c>
      <c r="C3" s="65"/>
      <c r="D3" s="65"/>
      <c r="E3" s="65"/>
      <c r="F3" s="65"/>
      <c r="G3" s="65"/>
      <c r="H3" s="65"/>
      <c r="I3" s="65"/>
      <c r="J3" s="65"/>
      <c r="K3" s="65"/>
      <c r="L3" s="65"/>
      <c r="M3" s="65"/>
      <c r="N3" s="70" t="s">
        <v>40</v>
      </c>
      <c r="O3" s="70"/>
    </row>
    <row r="4" spans="1:15" ht="16.5" customHeight="1" x14ac:dyDescent="0.25">
      <c r="A4" s="58"/>
      <c r="B4" s="65" t="s">
        <v>36</v>
      </c>
      <c r="C4" s="65"/>
      <c r="D4" s="65"/>
      <c r="E4" s="65"/>
      <c r="F4" s="65"/>
      <c r="G4" s="65"/>
      <c r="H4" s="65"/>
      <c r="I4" s="65"/>
      <c r="J4" s="65"/>
      <c r="K4" s="65"/>
      <c r="L4" s="65"/>
      <c r="M4" s="65"/>
      <c r="N4" s="70" t="s">
        <v>41</v>
      </c>
      <c r="O4" s="70"/>
    </row>
    <row r="5" spans="1:15" ht="15" customHeight="1" x14ac:dyDescent="0.25">
      <c r="A5" s="58"/>
      <c r="B5" s="65"/>
      <c r="C5" s="65"/>
      <c r="D5" s="65"/>
      <c r="E5" s="65"/>
      <c r="F5" s="65"/>
      <c r="G5" s="65"/>
      <c r="H5" s="65"/>
      <c r="I5" s="65"/>
      <c r="J5" s="65"/>
      <c r="K5" s="65"/>
      <c r="L5" s="65"/>
      <c r="M5" s="65"/>
      <c r="N5" s="70" t="s">
        <v>38</v>
      </c>
      <c r="O5" s="70"/>
    </row>
    <row r="7" spans="1:15" x14ac:dyDescent="0.25">
      <c r="A7" s="11" t="s">
        <v>39</v>
      </c>
    </row>
    <row r="8" spans="1:15" x14ac:dyDescent="0.25">
      <c r="A8" s="11"/>
    </row>
    <row r="9" spans="1:15" x14ac:dyDescent="0.25">
      <c r="A9" s="12" t="s">
        <v>29</v>
      </c>
    </row>
    <row r="10" spans="1:15" ht="25.5" customHeight="1" x14ac:dyDescent="0.25">
      <c r="A10" s="39" t="s">
        <v>28</v>
      </c>
      <c r="B10" s="39"/>
      <c r="C10" s="13"/>
      <c r="E10" s="14" t="s">
        <v>21</v>
      </c>
      <c r="F10" s="44"/>
      <c r="G10" s="45"/>
      <c r="K10" s="15" t="s">
        <v>16</v>
      </c>
      <c r="L10" s="46"/>
      <c r="M10" s="47"/>
      <c r="N10" s="48"/>
    </row>
    <row r="11" spans="1:15" ht="15.75" thickBot="1" x14ac:dyDescent="0.3">
      <c r="A11" s="13"/>
      <c r="B11" s="13"/>
      <c r="C11" s="13"/>
      <c r="E11" s="16"/>
      <c r="F11" s="16"/>
      <c r="G11" s="16"/>
      <c r="K11" s="17"/>
      <c r="L11" s="18"/>
      <c r="M11" s="18"/>
      <c r="N11" s="18"/>
    </row>
    <row r="12" spans="1:15" ht="30.75" customHeight="1" thickBot="1" x14ac:dyDescent="0.3">
      <c r="A12" s="59" t="s">
        <v>26</v>
      </c>
      <c r="B12" s="60"/>
      <c r="C12" s="19"/>
      <c r="D12" s="41" t="s">
        <v>17</v>
      </c>
      <c r="E12" s="42"/>
      <c r="F12" s="42"/>
      <c r="G12" s="43"/>
      <c r="H12" s="7"/>
      <c r="I12" s="27"/>
      <c r="J12" s="27"/>
      <c r="K12" s="17"/>
    </row>
    <row r="13" spans="1:15" ht="15.75" thickBot="1" x14ac:dyDescent="0.3">
      <c r="A13" s="61"/>
      <c r="B13" s="62"/>
      <c r="C13" s="19"/>
      <c r="D13" s="18"/>
      <c r="E13" s="16"/>
      <c r="F13" s="16"/>
      <c r="G13" s="16"/>
      <c r="K13" s="17"/>
    </row>
    <row r="14" spans="1:15" ht="30" customHeight="1" thickBot="1" x14ac:dyDescent="0.3">
      <c r="A14" s="61"/>
      <c r="B14" s="62"/>
      <c r="C14" s="19"/>
      <c r="D14" s="41" t="s">
        <v>18</v>
      </c>
      <c r="E14" s="42"/>
      <c r="F14" s="42"/>
      <c r="G14" s="43"/>
      <c r="H14" s="7"/>
      <c r="I14" s="27"/>
      <c r="J14" s="27"/>
      <c r="K14" s="17"/>
    </row>
    <row r="15" spans="1:15" ht="18.75" customHeight="1" thickBot="1" x14ac:dyDescent="0.3">
      <c r="A15" s="61"/>
      <c r="B15" s="62"/>
      <c r="C15" s="19"/>
      <c r="E15" s="16"/>
      <c r="F15" s="16"/>
      <c r="G15" s="16"/>
      <c r="K15" s="17"/>
    </row>
    <row r="16" spans="1:15" ht="24" customHeight="1" thickBot="1" x14ac:dyDescent="0.3">
      <c r="A16" s="63"/>
      <c r="B16" s="64"/>
      <c r="C16" s="19"/>
      <c r="D16" s="41" t="s">
        <v>22</v>
      </c>
      <c r="E16" s="42"/>
      <c r="F16" s="42"/>
      <c r="G16" s="43"/>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28.25" x14ac:dyDescent="0.2">
      <c r="A20" s="30">
        <v>1</v>
      </c>
      <c r="B20" s="71" t="s">
        <v>45</v>
      </c>
      <c r="C20" s="31"/>
      <c r="D20" s="72">
        <v>1</v>
      </c>
      <c r="E20" s="72" t="s">
        <v>44</v>
      </c>
      <c r="F20" s="32"/>
      <c r="G20" s="26">
        <v>0</v>
      </c>
      <c r="H20" s="1">
        <f t="shared" ref="H20" si="0">+ROUND(F20*G20,0)</f>
        <v>0</v>
      </c>
      <c r="I20" s="26">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199.5" x14ac:dyDescent="0.2">
      <c r="A21" s="30">
        <v>2</v>
      </c>
      <c r="B21" s="71" t="s">
        <v>46</v>
      </c>
      <c r="C21" s="31"/>
      <c r="D21" s="72">
        <v>3</v>
      </c>
      <c r="E21" s="72" t="s">
        <v>44</v>
      </c>
      <c r="F21" s="32"/>
      <c r="G21" s="26">
        <v>0</v>
      </c>
      <c r="H21" s="1">
        <f t="shared" ref="H21" si="7">+ROUND(F21*G21,0)</f>
        <v>0</v>
      </c>
      <c r="I21" s="26">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3" customFormat="1" ht="28.5" x14ac:dyDescent="0.2">
      <c r="A22" s="30">
        <v>3</v>
      </c>
      <c r="B22" s="71" t="s">
        <v>47</v>
      </c>
      <c r="C22" s="31"/>
      <c r="D22" s="72">
        <v>2</v>
      </c>
      <c r="E22" s="72" t="s">
        <v>44</v>
      </c>
      <c r="F22" s="32"/>
      <c r="G22" s="26">
        <v>0</v>
      </c>
      <c r="H22" s="1">
        <f t="shared" ref="H22" si="14">+ROUND(F22*G22,0)</f>
        <v>0</v>
      </c>
      <c r="I22" s="26">
        <v>0</v>
      </c>
      <c r="J22" s="1">
        <f t="shared" ref="J22" si="15">ROUND(F22*I22,0)</f>
        <v>0</v>
      </c>
      <c r="K22" s="1">
        <f t="shared" ref="K22" si="16">ROUND(F22+H22+J22,0)</f>
        <v>0</v>
      </c>
      <c r="L22" s="1">
        <f t="shared" ref="L22" si="17">ROUND(F22*D22,0)</f>
        <v>0</v>
      </c>
      <c r="M22" s="1">
        <f t="shared" ref="M22" si="18">ROUND(L22*G22,0)</f>
        <v>0</v>
      </c>
      <c r="N22" s="1">
        <f t="shared" ref="N22" si="19">ROUND(L22*I22,0)</f>
        <v>0</v>
      </c>
      <c r="O22" s="2">
        <f t="shared" ref="O22" si="20">ROUND(L22+N22+M22,0)</f>
        <v>0</v>
      </c>
    </row>
    <row r="23" spans="1:15" s="23" customFormat="1" ht="42.75" x14ac:dyDescent="0.2">
      <c r="A23" s="30">
        <v>4</v>
      </c>
      <c r="B23" s="71" t="s">
        <v>48</v>
      </c>
      <c r="C23" s="31"/>
      <c r="D23" s="72">
        <v>12</v>
      </c>
      <c r="E23" s="72" t="s">
        <v>44</v>
      </c>
      <c r="F23" s="32"/>
      <c r="G23" s="26">
        <v>0</v>
      </c>
      <c r="H23" s="1">
        <f t="shared" ref="H23" si="21">+ROUND(F23*G23,0)</f>
        <v>0</v>
      </c>
      <c r="I23" s="26">
        <v>0</v>
      </c>
      <c r="J23" s="1">
        <f t="shared" ref="J23" si="22">ROUND(F23*I23,0)</f>
        <v>0</v>
      </c>
      <c r="K23" s="1">
        <f t="shared" ref="K23" si="23">ROUND(F23+H23+J23,0)</f>
        <v>0</v>
      </c>
      <c r="L23" s="1">
        <f t="shared" ref="L23" si="24">ROUND(F23*D23,0)</f>
        <v>0</v>
      </c>
      <c r="M23" s="1">
        <f t="shared" ref="M23" si="25">ROUND(L23*G23,0)</f>
        <v>0</v>
      </c>
      <c r="N23" s="1">
        <f t="shared" ref="N23" si="26">ROUND(L23*I23,0)</f>
        <v>0</v>
      </c>
      <c r="O23" s="2">
        <f t="shared" ref="O23" si="27">ROUND(L23+N23+M23,0)</f>
        <v>0</v>
      </c>
    </row>
    <row r="24" spans="1:15" s="23" customFormat="1" ht="42.75" x14ac:dyDescent="0.2">
      <c r="A24" s="30">
        <v>5</v>
      </c>
      <c r="B24" s="71" t="s">
        <v>49</v>
      </c>
      <c r="C24" s="31"/>
      <c r="D24" s="72">
        <v>1</v>
      </c>
      <c r="E24" s="72" t="s">
        <v>44</v>
      </c>
      <c r="F24" s="32"/>
      <c r="G24" s="26">
        <v>0</v>
      </c>
      <c r="H24" s="1">
        <f t="shared" ref="H24" si="28">+ROUND(F24*G24,0)</f>
        <v>0</v>
      </c>
      <c r="I24" s="26">
        <v>0</v>
      </c>
      <c r="J24" s="1">
        <f t="shared" ref="J24" si="29">ROUND(F24*I24,0)</f>
        <v>0</v>
      </c>
      <c r="K24" s="1">
        <f t="shared" ref="K24" si="30">ROUND(F24+H24+J24,0)</f>
        <v>0</v>
      </c>
      <c r="L24" s="1">
        <f t="shared" ref="L24" si="31">ROUND(F24*D24,0)</f>
        <v>0</v>
      </c>
      <c r="M24" s="1">
        <f t="shared" ref="M24" si="32">ROUND(L24*G24,0)</f>
        <v>0</v>
      </c>
      <c r="N24" s="1">
        <f t="shared" ref="N24" si="33">ROUND(L24*I24,0)</f>
        <v>0</v>
      </c>
      <c r="O24" s="2">
        <f t="shared" ref="O24" si="34">ROUND(L24+N24+M24,0)</f>
        <v>0</v>
      </c>
    </row>
    <row r="25" spans="1:15" s="23" customFormat="1" ht="57" x14ac:dyDescent="0.2">
      <c r="A25" s="30">
        <v>6</v>
      </c>
      <c r="B25" s="71" t="s">
        <v>50</v>
      </c>
      <c r="C25" s="31"/>
      <c r="D25" s="72">
        <v>6</v>
      </c>
      <c r="E25" s="72" t="s">
        <v>44</v>
      </c>
      <c r="F25" s="32"/>
      <c r="G25" s="26">
        <v>0</v>
      </c>
      <c r="H25" s="1">
        <f t="shared" ref="H25" si="35">+ROUND(F25*G25,0)</f>
        <v>0</v>
      </c>
      <c r="I25" s="26">
        <v>0</v>
      </c>
      <c r="J25" s="1">
        <f t="shared" ref="J25" si="36">ROUND(F25*I25,0)</f>
        <v>0</v>
      </c>
      <c r="K25" s="1">
        <f t="shared" ref="K25" si="37">ROUND(F25+H25+J25,0)</f>
        <v>0</v>
      </c>
      <c r="L25" s="1">
        <f t="shared" ref="L25" si="38">ROUND(F25*D25,0)</f>
        <v>0</v>
      </c>
      <c r="M25" s="1">
        <f t="shared" ref="M25" si="39">ROUND(L25*G25,0)</f>
        <v>0</v>
      </c>
      <c r="N25" s="1">
        <f t="shared" ref="N25" si="40">ROUND(L25*I25,0)</f>
        <v>0</v>
      </c>
      <c r="O25" s="2">
        <f t="shared" ref="O25" si="41">ROUND(L25+N25+M25,0)</f>
        <v>0</v>
      </c>
    </row>
    <row r="26" spans="1:15" s="23" customFormat="1" ht="85.5" x14ac:dyDescent="0.2">
      <c r="A26" s="30">
        <v>7</v>
      </c>
      <c r="B26" s="71" t="s">
        <v>51</v>
      </c>
      <c r="C26" s="31"/>
      <c r="D26" s="72">
        <v>6</v>
      </c>
      <c r="E26" s="72" t="s">
        <v>44</v>
      </c>
      <c r="F26" s="32"/>
      <c r="G26" s="26">
        <v>0</v>
      </c>
      <c r="H26" s="1">
        <f t="shared" ref="H26" si="42">+ROUND(F26*G26,0)</f>
        <v>0</v>
      </c>
      <c r="I26" s="26">
        <v>0</v>
      </c>
      <c r="J26" s="1">
        <f t="shared" ref="J26" si="43">ROUND(F26*I26,0)</f>
        <v>0</v>
      </c>
      <c r="K26" s="1">
        <f t="shared" ref="K26" si="44">ROUND(F26+H26+J26,0)</f>
        <v>0</v>
      </c>
      <c r="L26" s="1">
        <f t="shared" ref="L26" si="45">ROUND(F26*D26,0)</f>
        <v>0</v>
      </c>
      <c r="M26" s="1">
        <f t="shared" ref="M26" si="46">ROUND(L26*G26,0)</f>
        <v>0</v>
      </c>
      <c r="N26" s="1">
        <f t="shared" ref="N26" si="47">ROUND(L26*I26,0)</f>
        <v>0</v>
      </c>
      <c r="O26" s="2">
        <f t="shared" ref="O26" si="48">ROUND(L26+N26+M26,0)</f>
        <v>0</v>
      </c>
    </row>
    <row r="27" spans="1:15" s="23" customFormat="1" ht="42" customHeight="1" thickBot="1" x14ac:dyDescent="0.25">
      <c r="A27" s="19"/>
      <c r="B27" s="51"/>
      <c r="C27" s="51"/>
      <c r="D27" s="51"/>
      <c r="E27" s="51"/>
      <c r="F27" s="51"/>
      <c r="G27" s="51"/>
      <c r="H27" s="51"/>
      <c r="I27" s="51"/>
      <c r="J27" s="51"/>
      <c r="K27" s="51"/>
      <c r="L27" s="51"/>
      <c r="M27" s="52" t="s">
        <v>35</v>
      </c>
      <c r="N27" s="52"/>
      <c r="O27" s="29">
        <f>SUMIF(G:G,0%,L:L)</f>
        <v>0</v>
      </c>
    </row>
    <row r="28" spans="1:15" s="23" customFormat="1" ht="39" customHeight="1" thickBot="1" x14ac:dyDescent="0.25">
      <c r="A28" s="37" t="s">
        <v>24</v>
      </c>
      <c r="B28" s="38"/>
      <c r="C28" s="38"/>
      <c r="D28" s="38"/>
      <c r="E28" s="38"/>
      <c r="F28" s="38"/>
      <c r="G28" s="38"/>
      <c r="H28" s="38"/>
      <c r="I28" s="38"/>
      <c r="J28" s="38"/>
      <c r="K28" s="38"/>
      <c r="L28" s="38"/>
      <c r="M28" s="53" t="s">
        <v>10</v>
      </c>
      <c r="N28" s="53"/>
      <c r="O28" s="4">
        <f>SUMIF(G:G,5%,L:L)</f>
        <v>0</v>
      </c>
    </row>
    <row r="29" spans="1:15" s="23" customFormat="1" ht="30" customHeight="1" x14ac:dyDescent="0.2">
      <c r="A29" s="33" t="s">
        <v>42</v>
      </c>
      <c r="B29" s="34"/>
      <c r="C29" s="34"/>
      <c r="D29" s="34"/>
      <c r="E29" s="34"/>
      <c r="F29" s="34"/>
      <c r="G29" s="34"/>
      <c r="H29" s="34"/>
      <c r="I29" s="34"/>
      <c r="J29" s="34"/>
      <c r="K29" s="34"/>
      <c r="L29" s="35"/>
      <c r="M29" s="53" t="s">
        <v>11</v>
      </c>
      <c r="N29" s="53"/>
      <c r="O29" s="4">
        <f>SUMIF(G:G,19%,L:L)</f>
        <v>0</v>
      </c>
    </row>
    <row r="30" spans="1:15" s="23" customFormat="1" ht="30" customHeight="1" x14ac:dyDescent="0.2">
      <c r="A30" s="36"/>
      <c r="B30" s="36"/>
      <c r="C30" s="36"/>
      <c r="D30" s="36"/>
      <c r="E30" s="36"/>
      <c r="F30" s="36"/>
      <c r="G30" s="36"/>
      <c r="H30" s="36"/>
      <c r="I30" s="36"/>
      <c r="J30" s="36"/>
      <c r="K30" s="36"/>
      <c r="L30" s="36"/>
      <c r="M30" s="54" t="s">
        <v>7</v>
      </c>
      <c r="N30" s="55"/>
      <c r="O30" s="5">
        <f>SUM(O27:O29)</f>
        <v>0</v>
      </c>
    </row>
    <row r="31" spans="1:15" s="23" customFormat="1" ht="30" customHeight="1" x14ac:dyDescent="0.2">
      <c r="A31" s="36"/>
      <c r="B31" s="36"/>
      <c r="C31" s="36"/>
      <c r="D31" s="36"/>
      <c r="E31" s="36"/>
      <c r="F31" s="36"/>
      <c r="G31" s="36"/>
      <c r="H31" s="36"/>
      <c r="I31" s="36"/>
      <c r="J31" s="36"/>
      <c r="K31" s="36"/>
      <c r="L31" s="36"/>
      <c r="M31" s="56" t="s">
        <v>12</v>
      </c>
      <c r="N31" s="57"/>
      <c r="O31" s="6">
        <f>ROUND(O28*5%,0)</f>
        <v>0</v>
      </c>
    </row>
    <row r="32" spans="1:15" s="23" customFormat="1" ht="30" customHeight="1" x14ac:dyDescent="0.2">
      <c r="A32" s="36"/>
      <c r="B32" s="36"/>
      <c r="C32" s="36"/>
      <c r="D32" s="36"/>
      <c r="E32" s="36"/>
      <c r="F32" s="36"/>
      <c r="G32" s="36"/>
      <c r="H32" s="36"/>
      <c r="I32" s="36"/>
      <c r="J32" s="36"/>
      <c r="K32" s="36"/>
      <c r="L32" s="36"/>
      <c r="M32" s="56" t="s">
        <v>13</v>
      </c>
      <c r="N32" s="57"/>
      <c r="O32" s="4">
        <f>ROUND(O29*19%,0)</f>
        <v>0</v>
      </c>
    </row>
    <row r="33" spans="1:15" s="23" customFormat="1" ht="30" customHeight="1" x14ac:dyDescent="0.2">
      <c r="A33" s="36"/>
      <c r="B33" s="36"/>
      <c r="C33" s="36"/>
      <c r="D33" s="36"/>
      <c r="E33" s="36"/>
      <c r="F33" s="36"/>
      <c r="G33" s="36"/>
      <c r="H33" s="36"/>
      <c r="I33" s="36"/>
      <c r="J33" s="36"/>
      <c r="K33" s="36"/>
      <c r="L33" s="36"/>
      <c r="M33" s="54" t="s">
        <v>14</v>
      </c>
      <c r="N33" s="55"/>
      <c r="O33" s="5">
        <f>SUM(O31:O32)</f>
        <v>0</v>
      </c>
    </row>
    <row r="34" spans="1:15" s="23" customFormat="1" ht="30" customHeight="1" x14ac:dyDescent="0.2">
      <c r="A34" s="36"/>
      <c r="B34" s="36"/>
      <c r="C34" s="36"/>
      <c r="D34" s="36"/>
      <c r="E34" s="36"/>
      <c r="F34" s="36"/>
      <c r="G34" s="36"/>
      <c r="H34" s="36"/>
      <c r="I34" s="36"/>
      <c r="J34" s="36"/>
      <c r="K34" s="36"/>
      <c r="L34" s="36"/>
      <c r="M34" s="68" t="s">
        <v>33</v>
      </c>
      <c r="N34" s="69"/>
      <c r="O34" s="4">
        <f>SUMIF(I:I,8%,N:N)</f>
        <v>0</v>
      </c>
    </row>
    <row r="35" spans="1:15" s="23" customFormat="1" ht="37.5" customHeight="1" x14ac:dyDescent="0.2">
      <c r="A35" s="36"/>
      <c r="B35" s="36"/>
      <c r="C35" s="36"/>
      <c r="D35" s="36"/>
      <c r="E35" s="36"/>
      <c r="F35" s="36"/>
      <c r="G35" s="36"/>
      <c r="H35" s="36"/>
      <c r="I35" s="36"/>
      <c r="J35" s="36"/>
      <c r="K35" s="36"/>
      <c r="L35" s="36"/>
      <c r="M35" s="66" t="s">
        <v>32</v>
      </c>
      <c r="N35" s="67"/>
      <c r="O35" s="5">
        <f>SUM(O34)</f>
        <v>0</v>
      </c>
    </row>
    <row r="36" spans="1:15" s="23" customFormat="1" ht="44.25" customHeight="1" x14ac:dyDescent="0.2">
      <c r="A36" s="36"/>
      <c r="B36" s="36"/>
      <c r="C36" s="36"/>
      <c r="D36" s="36"/>
      <c r="E36" s="36"/>
      <c r="F36" s="36"/>
      <c r="G36" s="36"/>
      <c r="H36" s="36"/>
      <c r="I36" s="36"/>
      <c r="J36" s="36"/>
      <c r="K36" s="36"/>
      <c r="L36" s="36"/>
      <c r="M36" s="66" t="s">
        <v>15</v>
      </c>
      <c r="N36" s="67"/>
      <c r="O36" s="5">
        <f>+O30+O33+O35</f>
        <v>0</v>
      </c>
    </row>
    <row r="39" spans="1:15" x14ac:dyDescent="0.25">
      <c r="B39" s="28"/>
      <c r="C39" s="28"/>
    </row>
    <row r="40" spans="1:15" x14ac:dyDescent="0.25">
      <c r="B40" s="49"/>
      <c r="C40" s="49"/>
    </row>
    <row r="41" spans="1:15" ht="15.75" thickBot="1" x14ac:dyDescent="0.3">
      <c r="B41" s="50"/>
      <c r="C41" s="50"/>
    </row>
    <row r="42" spans="1:15" x14ac:dyDescent="0.25">
      <c r="B42" s="40" t="s">
        <v>20</v>
      </c>
      <c r="C42" s="40"/>
    </row>
    <row r="44" spans="1:15" x14ac:dyDescent="0.25">
      <c r="A44" s="24" t="s">
        <v>43</v>
      </c>
    </row>
  </sheetData>
  <sheetProtection algorithmName="SHA-512" hashValue="TZFoJ8u7gxaykQ57by4RigLu8nPyeBHeZ3An8EQcSshrNFBiSZlkBH5QzXSEC6xw3NHqNkQDC5pHE2MeAC6ihg==" saltValue="2bHhu3JuTklV55MTq/t9nA==" spinCount="100000" sheet="1" selectLockedCells="1"/>
  <mergeCells count="30">
    <mergeCell ref="M33:N33"/>
    <mergeCell ref="M36:N36"/>
    <mergeCell ref="M34:N34"/>
    <mergeCell ref="M35:N35"/>
    <mergeCell ref="N2:O2"/>
    <mergeCell ref="N3:O3"/>
    <mergeCell ref="N4:O4"/>
    <mergeCell ref="N5:O5"/>
    <mergeCell ref="A2:A5"/>
    <mergeCell ref="D12:G12"/>
    <mergeCell ref="A12:B16"/>
    <mergeCell ref="B2:M2"/>
    <mergeCell ref="B3:M3"/>
    <mergeCell ref="B4:M5"/>
    <mergeCell ref="A29:L36"/>
    <mergeCell ref="A28:L28"/>
    <mergeCell ref="A10:B10"/>
    <mergeCell ref="B42:C42"/>
    <mergeCell ref="D14:G14"/>
    <mergeCell ref="D16:G16"/>
    <mergeCell ref="F10:G10"/>
    <mergeCell ref="L10:N10"/>
    <mergeCell ref="B40:C41"/>
    <mergeCell ref="B27:L27"/>
    <mergeCell ref="M27:N27"/>
    <mergeCell ref="M28:N28"/>
    <mergeCell ref="M29:N29"/>
    <mergeCell ref="M30:N30"/>
    <mergeCell ref="M31:N31"/>
    <mergeCell ref="M32:N32"/>
  </mergeCells>
  <dataValidations count="1">
    <dataValidation type="whole" allowBlank="1" showInputMessage="1" showErrorMessage="1" sqref="F20:F26"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81EDA02-2972-4993-AA45-0E28EEF6F104}">
          <x14:formula1>
            <xm:f>Hoja2!$D$7:$D$9</xm:f>
          </x14:formula1>
          <xm:sqref>G20:G26</xm:sqref>
        </x14:dataValidation>
        <x14:dataValidation type="list" allowBlank="1" showInputMessage="1" showErrorMessage="1" xr:uid="{00000000-0002-0000-0000-000002000000}">
          <x14:formula1>
            <xm:f>Hoja2!$F$7:$F$8</xm:f>
          </x14:formula1>
          <xm:sqref>I20:I26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www.w3.org/XML/1998/namespace"/>
    <ds:schemaRef ds:uri="http://purl.org/dc/terms/"/>
    <ds:schemaRef ds:uri="39f7a895-868e-4739-ab10-589c64175fbd"/>
    <ds:schemaRef ds:uri="http://purl.org/dc/dcmitype/"/>
    <ds:schemaRef ds:uri="http://schemas.microsoft.com/office/2006/documentManagement/types"/>
    <ds:schemaRef ds:uri="632c1e4e-69c6-4d1f-81a1-009441d464e5"/>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Cuartas</cp:lastModifiedBy>
  <cp:lastPrinted>2022-01-27T18:55:46Z</cp:lastPrinted>
  <dcterms:created xsi:type="dcterms:W3CDTF">2017-04-28T13:22:52Z</dcterms:created>
  <dcterms:modified xsi:type="dcterms:W3CDTF">2023-04-14T19:23:58Z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