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onik\CUNDINAMARCA\2023\DIRECTA\F-CD-103 SIST. SEGURIDAD RFID BIBLIOTECAS\"/>
    </mc:Choice>
  </mc:AlternateContent>
  <bookViews>
    <workbookView xWindow="0" yWindow="0" windowWidth="24000" windowHeight="9630"/>
  </bookViews>
  <sheets>
    <sheet name="Hoja1" sheetId="1" r:id="rId1"/>
    <sheet name="Hoja2" sheetId="2" state="hidden"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J25" i="1"/>
  <c r="H25" i="1"/>
  <c r="K25" i="1" s="1"/>
  <c r="L24" i="1"/>
  <c r="J24" i="1"/>
  <c r="K24" i="1" s="1"/>
  <c r="H24" i="1"/>
  <c r="L23" i="1"/>
  <c r="J23" i="1"/>
  <c r="H23" i="1"/>
  <c r="K23" i="1" s="1"/>
  <c r="M24" i="1" l="1"/>
  <c r="M23" i="1"/>
  <c r="N24" i="1"/>
  <c r="O24" i="1" s="1"/>
  <c r="M25" i="1"/>
  <c r="N23" i="1"/>
  <c r="N25" i="1"/>
  <c r="O25" i="1" s="1"/>
  <c r="L26" i="1"/>
  <c r="J26" i="1"/>
  <c r="H26" i="1"/>
  <c r="K26" i="1" s="1"/>
  <c r="L22" i="1"/>
  <c r="N22" i="1" s="1"/>
  <c r="J22" i="1"/>
  <c r="H22" i="1"/>
  <c r="K22" i="1" s="1"/>
  <c r="N21" i="1"/>
  <c r="O21" i="1" s="1"/>
  <c r="L21" i="1"/>
  <c r="M21" i="1" s="1"/>
  <c r="J21" i="1"/>
  <c r="H21" i="1"/>
  <c r="L20" i="1"/>
  <c r="J20" i="1"/>
  <c r="H20" i="1"/>
  <c r="O23" i="1" l="1"/>
  <c r="K20" i="1"/>
  <c r="K21" i="1"/>
  <c r="M26" i="1"/>
  <c r="N26" i="1"/>
  <c r="O26" i="1" s="1"/>
  <c r="M22" i="1"/>
  <c r="O22" i="1" s="1"/>
  <c r="M20" i="1"/>
  <c r="N20" i="1"/>
  <c r="O20" i="1" s="1"/>
  <c r="O28" i="1" l="1"/>
  <c r="O31" i="1" s="1"/>
  <c r="O34" i="1" l="1"/>
  <c r="O27" i="1"/>
  <c r="O35" i="1" l="1"/>
  <c r="O29" i="1" l="1"/>
  <c r="O32" i="1" l="1"/>
  <c r="O33" i="1" s="1"/>
  <c r="O30" i="1"/>
  <c r="O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<sst xmlns="http://schemas.openxmlformats.org/spreadsheetml/2006/main" count="59" uniqueCount="52">
  <si>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</si>
  <si>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</si>
  <si>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</si>
  <si>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</si>
  <si>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</si>
  <si>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</si>
  <si>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</si>
  <si>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</si>
  <si>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</si>
  <si>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</si>
  <si>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</si>
  <si>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</si>
  <si>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</si>
  <si>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</si>
  <si>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</si>
  <si>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</si>
  <si>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</si>
  <si>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</si>
  <si>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</si>
  <si>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</si>
  <si>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</si>
  <si>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</si>
  <si>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</si>
  <si>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</si>
  <si>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</si>
  <si>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</si>
  <si>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</si>
  <si>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</si>
  <si>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</si>
  <si>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</si>
  <si>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</si>
  <si>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</si>
  <si>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</si>
  <si>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</si>
  <si>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</si>
  <si>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</si>
  <si>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</si>
  <si>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</si>
  <si>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</si>
  <si>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</si>
  <si>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</si>
  <si>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</si>
  <si>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</si>
  <si>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</si>
  <si>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</si>
  <si>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SERVICIO MANTENIMIENTO SISTEMA DE SEGURIDAD RFID PARA BIBLIOTECA INCLUYE: SISTEMA DE SEGURIDADA DE UN PASILLO (DOBLE ANTENA)
Soacha Placa: 60482 Marca: Dialoc ID Modelo: Quartz RFID
Servicio mantenimiento preventivo y/o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 DE TRABAJO (ACTIVADOR/DESACTIVADOR)
Soacha placa 60482-1 marca Dialoc Ruby
Incluyen:
Configuración de software
Revisión de cableado eléctrico
Aspirado y limpieza general
Soporte y asistencia técnica, vía telefónica o videollamada
SERVICIOS DE CONFIGURACIÓN PARA  AUTOPRÉSTAMO :
Soacha Placa 60482-2 Marca Bibliotheca
 Incluyen:
Configuración de SIP2 en KOHA
Revisión de cableado eléctrico
 Aspirado y limpieza general
 Soporte y asistencia técnica, vía telefónica</t>
  </si>
  <si>
    <t>SERVICIO DE MANTENIMIENTO SISTEMA DE SEGURIDAD RFID PARA BIBLIOTECA INCLUYE: SISTEMA DE SEGURIDADA DE UN PASILLO (DOBLE ANTENA)
Sede: Ubaté Placa: 60480 Modelo: SmartGate 200
Servicio mantenimiento preventivo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Ubaté placa 60480 marca Dialoc Ruby
incluyen:
 Configuración y puesta en marcha de software
 Revisión de cableado eléctrico
 Aspirado y limpieza general
Soporte y asistencia técnica, vía telefónica o videollamada
SERVICIOS DE CONFIGURACIÓN PARA  AUTOPRÉSTAMO
Ubaté placa 60480 marca Bibliotheca
Incluyen:
Configuración de SIP2 en KOHA
Revisión de cableado eléctrico
Aspirado y limpieza general
Soporte y asistencia técnica, vía telefónica</t>
  </si>
  <si>
    <t>SERVICIO DE MANTENIMIENTO SISTEMA DE SEGURIDAD RFID PARA BIBLIOTECA INCLUYE: SISTEMA DE SEGURIDADA DE UN PASILLO (DOBLE ANTENA)
Facatativá Placa: 50587 Modelo: SmartGate 200
Servicio mantenimiento preventivo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Facatativa placa 50589 marca Bibliothe ca Work Station
Incluyen:
Configuración de software 2
Revisión de cableado eléctrico
Aspirado y limpieza general
Soporte y asistencia técnica, vía telefónica o videollamada
SERVICIOS DE CONFIGURACIÓN PARA  AUTOPRÉSTAMO 
Facatativa placa 50592 marca Bibliotheca
Incluyen:
Configuración de SIP2 en KOHA
Revisión de cableado eléctrico
 Aspirado y limpieza general
Soporte y asistencia técnica, vía telefónica</t>
  </si>
  <si>
    <t>SERVICIO DE MANTENIMIENTO SISTEMA DE SEGURIDAD RFID PARA BIBLIOTECA INCLUYE: SISTEMA DE SEGURIDADA DE UN PASILLO (DOBLE ANTENA)
 Chía Placa: 60481 Marca: Dialoc ID Modelo: Premium
Servicio mantenimiento preventivo correctivo.
Incluye:
Reparación de tarjetas electrónicas (no reemplazo)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Chía placa 60481 marca Dialoc Ruby
Incluyen:
Configuración de software
Revisión de cableado eléctrico
Aspirado y limpieza general
Soporte y asistencia técnica, vía telefónica o videollamada
SERVICIOS DE CONFIGURACIÓN PARA  AUTOPRÉSTAMO
Chía placa 60481 marca Bibliotheca
Configuración de SIP2 en KOHA
Revisión de cableado eléctrico
Aspirado y limpieza general
Soporte y asistencia técnica, vía telefónica</t>
  </si>
  <si>
    <t>SERVICIO DE MANTENIMIENTO SISTEMA DE SEGURIDAD RFID PARA BIBLIOTECA INCLUYE: SISTEMA DE SEGURIDADA DOBLE PASILLO (CUATRO ANTENAS)
Girardot Placa: 50584 - 47598 Modelo: SmartGate200
Servicio correctivo o preventivo.
Incluye:
Reparación de tarjetas electrónicas
Reemplazo de etapa de potencia
Revisión de cableado eléctrico
Aspirado y limpieza general del Powerpack
Revisión y medición de antenas
Ajuste del equipo
Soporte y asistencia técnica, vía telefónica
Remplazo de las siguientes piezas: Fusibles, Cableado, Canaleta, Focos indicadores, Taquetes de ancla, Barrenos
Instalación y puesta en funcionaiento de antenas( 1 Pasillo)
SERVICIOS DE CONFIGURACIÓN PARA  ESTACION DE TRABAJO (ACTIVADOR/DESACTIVADOR)
Girardot placa 50588 marca Bibliothe ca Work Station
Incluyen:
Configuración de software
Revisión de cableado eléctrico
Aspirado y limpieza general
Soporte y asistencia técnica, vía telefónica o videollamada
SERVICIOS DE CONFIGURACIÓN PARA  AUTOPRÉSTAMO 
Girardot placa  50591 marca Bibliotheca
Incluyen:
Configuración de SIP2 en KOHA
Revisión de cableado eléctrico
Aspirado y limpieza general
Soporte y asistencia técnica, vía telefónica</t>
  </si>
  <si>
    <t>SERVICIO DE MANTENIMIENTO SISTEMA DE SEGURIDAD RFID PARA BIBLIOTECA INCLUYE: SISTEMA DE SEGURIDADA DE UN PASILLO (DOBLE ANTENA)
Zipaquirá Placa: No aplica, Modelo: Sentry
Mantenimiento preventivo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Zipaquirá placa 20473 marca Dialoc LCS Pro
Incluyen:
Configuración de software Revisión de cableado eléctrico Aspirado y limpieza general Soporte y asistencia técnica, vía telefónica o videollamada</t>
  </si>
  <si>
    <t xml:space="preserve">Kit Refacciones necesarias para el mantenimiento correctivo Remplazo Power Pack- mother board de las antenas tarjetas electrónicas- Fuente de poder I
ncluye:
Instalación y garantía por 4 meses
1 pieza por cada una de las partes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</si>
</sst>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8" x14ac:knownFonts="1">
    <font>
      <sz val="11"/>
      <color theme="1"/>
      <name val="Calibri"/>
      <family val="2"/>
      <scheme val="minor"/>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46">
    <xf numFmtId="0" fontId="0" fillId="0" borderId="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0" fillId="0" borderId="0" applyNumberFormat="0" applyFill="0" applyBorder="0" applyAlignment="0" applyProtection="0"/>
    <xf numFmtId="0" fontId="11" fillId="0" borderId="18" applyNumberFormat="0" applyFill="0" applyAlignment="0" applyProtection="0"/>
    <xf numFmtId="0" fontId="12" fillId="0" borderId="19" applyNumberFormat="0" applyFill="0" applyAlignment="0" applyProtection="0"/>
    <xf numFmtId="0" fontId="13" fillId="0" borderId="2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21" applyNumberFormat="0" applyAlignment="0" applyProtection="0"/>
    <xf numFmtId="0" fontId="18" fillId="8" borderId="22" applyNumberFormat="0" applyAlignment="0" applyProtection="0"/>
    <xf numFmtId="0" fontId="19" fillId="8" borderId="21" applyNumberFormat="0" applyAlignment="0" applyProtection="0"/>
    <xf numFmtId="0" fontId="20" fillId="0" borderId="23" applyNumberFormat="0" applyFill="0" applyAlignment="0" applyProtection="0"/>
    <xf numFmtId="0" fontId="21" fillId="9" borderId="24" applyNumberFormat="0" applyAlignment="0" applyProtection="0"/>
    <xf numFmtId="0" fontId="22" fillId="0" borderId="0" applyNumberFormat="0" applyFill="0" applyBorder="0" applyAlignment="0" applyProtection="0"/>
    <xf numFmtId="0" fontId="3" fillId="10" borderId="25" applyNumberFormat="0" applyFont="0" applyAlignment="0" applyProtection="0"/>
    <xf numFmtId="0" fontId="23" fillId="0" borderId="0" applyNumberFormat="0" applyFill="0" applyBorder="0" applyAlignment="0" applyProtection="0"/>
    <xf numFmtId="0" fontId="24" fillId="0" borderId="26" applyNumberFormat="0" applyFill="0" applyAlignment="0" applyProtection="0"/>
    <xf numFmtId="0" fontId="25"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5"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5"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cellStyleXfs>
  <cellXfs count="77">
    <xf numFmtId="0" fontId="0" fillId="0" borderId="0" xfId="0"/>
    <xf numFmtId="43" fontId="1" fillId="0" borderId="1" xfId="3" applyFont="1" applyFill="1" applyBorder="1" applyAlignment="1" applyProtection="1">
      <alignment horizontal="center" vertical="center"/>
      <protection hidden="1"/>
    </xf>
    <xf numFmtId="43" fontId="1" fillId="0" borderId="1" xfId="3" applyFont="1" applyFill="1" applyBorder="1" applyAlignment="1" applyProtection="1">
      <alignment vertical="center"/>
      <protection hidden="1"/>
    </xf>
    <xf numFmtId="9" fontId="0" fillId="0" borderId="0" xfId="1" applyFont="1"/>
    <xf numFmtId="43" fontId="1" fillId="0" borderId="1" xfId="4" applyFont="1" applyBorder="1" applyProtection="1">
      <protection hidden="1"/>
    </xf>
    <xf numFmtId="43" fontId="4" fillId="0" borderId="1" xfId="4" applyFont="1" applyBorder="1" applyProtection="1">
      <protection hidden="1"/>
    </xf>
    <xf numFmtId="43" fontId="1" fillId="0" borderId="1" xfId="4" applyFont="1" applyFill="1" applyBorder="1" applyProtection="1">
      <protection hidden="1"/>
    </xf>
    <xf numFmtId="0" fontId="1" fillId="2" borderId="0" xfId="0" applyFont="1" applyFill="1" applyProtection="1">
      <protection hidden="1"/>
    </xf>
    <xf numFmtId="0" fontId="4" fillId="2" borderId="0" xfId="0" applyFont="1" applyFill="1" applyProtection="1">
      <protection hidden="1"/>
    </xf>
    <xf numFmtId="0" fontId="1" fillId="2"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1" fillId="2" borderId="0" xfId="0" applyFont="1" applyFill="1" applyAlignment="1" applyProtection="1">
      <alignment horizontal="center" vertical="center"/>
      <protection hidden="1"/>
    </xf>
    <xf numFmtId="0" fontId="6" fillId="3" borderId="1" xfId="0" applyFont="1" applyFill="1" applyBorder="1" applyAlignment="1" applyProtection="1">
      <alignment horizontal="center" vertical="center" wrapText="1"/>
      <protection hidden="1"/>
    </xf>
    <xf numFmtId="43" fontId="6" fillId="3" borderId="1" xfId="3" applyFont="1" applyFill="1" applyBorder="1" applyAlignment="1" applyProtection="1">
      <alignment horizontal="center" vertical="center" wrapText="1"/>
      <protection hidden="1"/>
    </xf>
    <xf numFmtId="43" fontId="6" fillId="3" borderId="1" xfId="3" applyFont="1" applyFill="1" applyBorder="1" applyAlignment="1" applyProtection="1">
      <alignment horizontal="center" vertical="top" wrapText="1"/>
      <protection hidden="1"/>
    </xf>
    <xf numFmtId="0" fontId="1" fillId="0" borderId="1" xfId="0" applyFont="1" applyBorder="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1" fillId="0" borderId="0" xfId="0" applyFont="1" applyAlignment="1" applyProtection="1">
      <alignment vertical="center"/>
      <protection hidden="1"/>
    </xf>
    <xf numFmtId="9" fontId="0" fillId="0" borderId="0" xfId="0" applyNumberFormat="1"/>
    <xf numFmtId="9" fontId="1" fillId="35" borderId="1" xfId="1" applyFont="1" applyFill="1" applyBorder="1" applyAlignment="1" applyProtection="1">
      <alignment horizontal="center" vertical="center"/>
      <protection locked="0"/>
    </xf>
    <xf numFmtId="43" fontId="1" fillId="0" borderId="2" xfId="4" applyFont="1" applyBorder="1" applyProtection="1">
      <protection hidden="1"/>
    </xf>
    <xf numFmtId="0" fontId="1" fillId="0" borderId="1" xfId="0" applyFont="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1" fontId="9"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4" fillId="2" borderId="1"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vertical="center"/>
      <protection hidden="1"/>
    </xf>
    <xf numFmtId="10" fontId="1" fillId="2" borderId="0" xfId="0" applyNumberFormat="1" applyFont="1" applyFill="1" applyProtection="1"/>
    <xf numFmtId="0" fontId="1" fillId="2" borderId="0" xfId="0" applyFont="1" applyFill="1" applyAlignment="1" applyProtection="1">
      <alignment horizontal="center" vertical="center" wrapText="1"/>
    </xf>
    <xf numFmtId="0" fontId="27" fillId="0" borderId="1" xfId="0" applyFont="1" applyBorder="1" applyAlignment="1" applyProtection="1">
      <alignment horizontal="left" vertical="center" wrapText="1" indent="1"/>
    </xf>
    <xf numFmtId="0" fontId="1" fillId="2" borderId="0" xfId="0" applyFont="1" applyFill="1" applyProtection="1"/>
    <xf numFmtId="0" fontId="4" fillId="0" borderId="28"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4" fillId="0" borderId="30"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31"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4"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34" xfId="0" applyFont="1" applyFill="1" applyBorder="1" applyAlignment="1" applyProtection="1">
      <alignment horizontal="center" vertical="center"/>
      <protection hidden="1"/>
    </xf>
    <xf numFmtId="0" fontId="1" fillId="2" borderId="1" xfId="0" applyFont="1" applyFill="1" applyBorder="1" applyAlignment="1" applyProtection="1">
      <alignment horizontal="left"/>
      <protection locked="0"/>
    </xf>
    <xf numFmtId="0" fontId="4" fillId="2" borderId="14" xfId="0" applyFont="1" applyFill="1" applyBorder="1" applyAlignment="1" applyProtection="1">
      <alignment horizontal="center"/>
      <protection hidden="1"/>
    </xf>
    <xf numFmtId="0" fontId="6" fillId="3" borderId="3"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4" fillId="0" borderId="3" xfId="3" applyFont="1" applyBorder="1" applyAlignment="1" applyProtection="1">
      <alignment horizontal="center" vertical="center"/>
      <protection hidden="1"/>
    </xf>
    <xf numFmtId="43" fontId="4"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6" fillId="0" borderId="1" xfId="0" applyFont="1" applyBorder="1" applyAlignment="1" applyProtection="1">
      <alignment vertical="top"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6" fillId="3" borderId="10"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43" fontId="4" fillId="0" borderId="3" xfId="3" applyFont="1" applyBorder="1" applyAlignment="1" applyProtection="1">
      <alignment horizontal="center" vertical="center" wrapText="1"/>
      <protection hidden="1"/>
    </xf>
    <xf numFmtId="43" fontId="4"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zoomScale="70" zoomScaleNormal="70" zoomScaleSheetLayoutView="70" zoomScalePageLayoutView="55" workbookViewId="0">
      <selection activeCell="G23" sqref="G23"/>
    </sheetView>
  </sheetViews>
  <sheetFormatPr baseColWidth="10" defaultColWidth="11.42578125" defaultRowHeight="12.75" x14ac:dyDescent="0.2"/>
  <cols>
    <col min="1" max="1" width="13.28515625" style="7" customWidth="1"/>
    <col min="2" max="2" width="56.57031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7" customWidth="1"/>
    <col min="12" max="13" width="16.7109375" style="7" customWidth="1"/>
    <col min="14" max="14" width="14.7109375" style="7" customWidth="1"/>
    <col min="15" max="15" width="18.7109375" style="7" customWidth="1"/>
    <col min="16" max="16384" width="11.42578125" style="7"/>
  </cols>
  <sheetData>
    <row r="1" spans="1:15" x14ac:dyDescent="0.2">
      <c r="F1" s="24"/>
    </row>
    <row r="2" spans="1:15" ht="15.75" customHeight="1" x14ac:dyDescent="0.2">
      <c r="A2" s="64"/>
      <c r="B2" s="71" t="s">
        <v>0</v>
      </c>
      <c r="C2" s="71"/>
      <c r="D2" s="71"/>
      <c r="E2" s="71"/>
      <c r="F2" s="71"/>
      <c r="G2" s="71"/>
      <c r="H2" s="71"/>
      <c r="I2" s="71"/>
      <c r="J2" s="71"/>
      <c r="K2" s="71"/>
      <c r="L2" s="71"/>
      <c r="M2" s="71"/>
      <c r="N2" s="76" t="s">
        <v>1</v>
      </c>
      <c r="O2" s="76"/>
    </row>
    <row r="3" spans="1:15" ht="15.75" customHeight="1" x14ac:dyDescent="0.2">
      <c r="A3" s="64"/>
      <c r="B3" s="71" t="s">
        <v>2</v>
      </c>
      <c r="C3" s="71"/>
      <c r="D3" s="71"/>
      <c r="E3" s="71"/>
      <c r="F3" s="71"/>
      <c r="G3" s="71"/>
      <c r="H3" s="71"/>
      <c r="I3" s="71"/>
      <c r="J3" s="71"/>
      <c r="K3" s="71"/>
      <c r="L3" s="71"/>
      <c r="M3" s="71"/>
      <c r="N3" s="76" t="s">
        <v>3</v>
      </c>
      <c r="O3" s="76"/>
    </row>
    <row r="4" spans="1:15" ht="16.5" customHeight="1" x14ac:dyDescent="0.2">
      <c r="A4" s="64"/>
      <c r="B4" s="71" t="s">
        <v>4</v>
      </c>
      <c r="C4" s="71"/>
      <c r="D4" s="71"/>
      <c r="E4" s="71"/>
      <c r="F4" s="71"/>
      <c r="G4" s="71"/>
      <c r="H4" s="71"/>
      <c r="I4" s="71"/>
      <c r="J4" s="71"/>
      <c r="K4" s="71"/>
      <c r="L4" s="71"/>
      <c r="M4" s="71"/>
      <c r="N4" s="76" t="s">
        <v>5</v>
      </c>
      <c r="O4" s="76"/>
    </row>
    <row r="5" spans="1:15" ht="15" customHeight="1" x14ac:dyDescent="0.2">
      <c r="A5" s="64"/>
      <c r="B5" s="71"/>
      <c r="C5" s="71"/>
      <c r="D5" s="71"/>
      <c r="E5" s="71"/>
      <c r="F5" s="71"/>
      <c r="G5" s="71"/>
      <c r="H5" s="71"/>
      <c r="I5" s="71"/>
      <c r="J5" s="71"/>
      <c r="K5" s="71"/>
      <c r="L5" s="71"/>
      <c r="M5" s="71"/>
      <c r="N5" s="76" t="s">
        <v>6</v>
      </c>
      <c r="O5" s="76"/>
    </row>
    <row r="7" spans="1:15" x14ac:dyDescent="0.2">
      <c r="A7" s="7" t="s">
        <v>7</v>
      </c>
    </row>
    <row r="9" spans="1:15" x14ac:dyDescent="0.2">
      <c r="A9" s="8" t="s">
        <v>8</v>
      </c>
    </row>
    <row r="10" spans="1:15" ht="25.5" customHeight="1" x14ac:dyDescent="0.2">
      <c r="A10" s="45" t="s">
        <v>9</v>
      </c>
      <c r="B10" s="45"/>
      <c r="C10" s="9"/>
      <c r="E10" s="25" t="s">
        <v>10</v>
      </c>
      <c r="F10" s="50"/>
      <c r="G10" s="51"/>
      <c r="K10" s="26" t="s">
        <v>11</v>
      </c>
      <c r="L10" s="52"/>
      <c r="M10" s="53"/>
      <c r="N10" s="54"/>
    </row>
    <row r="11" spans="1:15" ht="13.5" thickBot="1" x14ac:dyDescent="0.25">
      <c r="A11" s="9"/>
      <c r="B11" s="9"/>
      <c r="C11" s="9"/>
      <c r="E11" s="10"/>
      <c r="F11" s="10"/>
      <c r="G11" s="10"/>
      <c r="K11" s="10"/>
      <c r="L11" s="9"/>
      <c r="M11" s="9"/>
      <c r="N11" s="9"/>
    </row>
    <row r="12" spans="1:15" ht="30.75" customHeight="1" thickBot="1" x14ac:dyDescent="0.25">
      <c r="A12" s="65" t="s">
        <v>12</v>
      </c>
      <c r="B12" s="66"/>
      <c r="C12" s="11"/>
      <c r="D12" s="47" t="s">
        <v>13</v>
      </c>
      <c r="E12" s="48"/>
      <c r="F12" s="48"/>
      <c r="G12" s="49"/>
      <c r="H12" s="27"/>
      <c r="I12" s="30"/>
      <c r="J12" s="30"/>
      <c r="K12" s="10"/>
    </row>
    <row r="13" spans="1:15" ht="13.5" thickBot="1" x14ac:dyDescent="0.25">
      <c r="A13" s="67"/>
      <c r="B13" s="68"/>
      <c r="C13" s="11"/>
      <c r="D13" s="9"/>
      <c r="E13" s="10"/>
      <c r="F13" s="10"/>
      <c r="G13" s="10"/>
      <c r="K13" s="10"/>
    </row>
    <row r="14" spans="1:15" ht="30" customHeight="1" thickBot="1" x14ac:dyDescent="0.25">
      <c r="A14" s="67"/>
      <c r="B14" s="68"/>
      <c r="C14" s="11"/>
      <c r="D14" s="47" t="s">
        <v>14</v>
      </c>
      <c r="E14" s="48"/>
      <c r="F14" s="48"/>
      <c r="G14" s="49"/>
      <c r="H14" s="27"/>
      <c r="I14" s="30"/>
      <c r="J14" s="30"/>
      <c r="K14" s="10"/>
    </row>
    <row r="15" spans="1:15" ht="18.75" customHeight="1" thickBot="1" x14ac:dyDescent="0.25">
      <c r="A15" s="67"/>
      <c r="B15" s="68"/>
      <c r="C15" s="11"/>
      <c r="E15" s="10"/>
      <c r="F15" s="10"/>
      <c r="G15" s="10"/>
      <c r="K15" s="10"/>
    </row>
    <row r="16" spans="1:15" ht="24" customHeight="1" thickBot="1" x14ac:dyDescent="0.25">
      <c r="A16" s="69"/>
      <c r="B16" s="70"/>
      <c r="C16" s="11"/>
      <c r="D16" s="47" t="s">
        <v>15</v>
      </c>
      <c r="E16" s="48"/>
      <c r="F16" s="48"/>
      <c r="G16" s="49"/>
      <c r="H16" s="27"/>
      <c r="I16" s="30"/>
      <c r="J16" s="30"/>
      <c r="K16" s="10"/>
      <c r="L16" s="9"/>
      <c r="M16" s="9"/>
      <c r="N16" s="9"/>
    </row>
    <row r="17" spans="1:15" x14ac:dyDescent="0.2">
      <c r="A17" s="9"/>
      <c r="B17" s="9"/>
      <c r="C17" s="9"/>
      <c r="E17" s="10"/>
      <c r="F17" s="10"/>
      <c r="G17" s="10"/>
      <c r="K17" s="10"/>
      <c r="L17" s="9"/>
      <c r="M17" s="9"/>
      <c r="N17" s="9"/>
    </row>
    <row r="19" spans="1:15" s="28" customFormat="1" ht="111.75" customHeight="1" x14ac:dyDescent="0.25">
      <c r="A19" s="12" t="s">
        <v>16</v>
      </c>
      <c r="B19" s="12" t="s">
        <v>17</v>
      </c>
      <c r="C19" s="12" t="s">
        <v>18</v>
      </c>
      <c r="D19" s="12" t="s">
        <v>19</v>
      </c>
      <c r="E19" s="12" t="s">
        <v>20</v>
      </c>
      <c r="F19" s="13" t="s">
        <v>21</v>
      </c>
      <c r="G19" s="14" t="s">
        <v>22</v>
      </c>
      <c r="H19" s="13" t="s">
        <v>23</v>
      </c>
      <c r="I19" s="13" t="s">
        <v>24</v>
      </c>
      <c r="J19" s="13" t="s">
        <v>25</v>
      </c>
      <c r="K19" s="13" t="s">
        <v>26</v>
      </c>
      <c r="L19" s="13" t="s">
        <v>27</v>
      </c>
      <c r="M19" s="13" t="s">
        <v>28</v>
      </c>
      <c r="N19" s="13" t="s">
        <v>29</v>
      </c>
      <c r="O19" s="13" t="s">
        <v>30</v>
      </c>
    </row>
    <row r="20" spans="1:15" s="28" customFormat="1" ht="201.75" customHeight="1" x14ac:dyDescent="0.25">
      <c r="A20" s="21">
        <v>1</v>
      </c>
      <c r="B20" s="15" t="s">
        <v>45</v>
      </c>
      <c r="C20" s="22"/>
      <c r="D20" s="16">
        <v>1</v>
      </c>
      <c r="E20" s="16" t="s">
        <v>31</v>
      </c>
      <c r="F20" s="23"/>
      <c r="G20" s="19">
        <v>0</v>
      </c>
      <c r="H20" s="1">
        <f>+ROUND(F20*G20,0)</f>
        <v>0</v>
      </c>
      <c r="I20" s="19">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8" customFormat="1" ht="212.25" customHeight="1" x14ac:dyDescent="0.25">
      <c r="A21" s="21">
        <v>2</v>
      </c>
      <c r="B21" s="31" t="s">
        <v>46</v>
      </c>
      <c r="C21" s="22"/>
      <c r="D21" s="16">
        <v>1</v>
      </c>
      <c r="E21" s="16" t="s">
        <v>31</v>
      </c>
      <c r="F21" s="23"/>
      <c r="G21" s="19">
        <v>0</v>
      </c>
      <c r="H21" s="1">
        <f t="shared" ref="H21:H22" si="6">+ROUND(F21*G21,0)</f>
        <v>0</v>
      </c>
      <c r="I21" s="19">
        <v>0</v>
      </c>
      <c r="J21" s="1">
        <f t="shared" ref="J21:J22" si="7">ROUND(F21*I21,0)</f>
        <v>0</v>
      </c>
      <c r="K21" s="1">
        <f t="shared" ref="K21:K22" si="8">ROUND(F21+H21+J21,0)</f>
        <v>0</v>
      </c>
      <c r="L21" s="1">
        <f t="shared" ref="L21:L22" si="9">ROUND(F21*D21,0)</f>
        <v>0</v>
      </c>
      <c r="M21" s="1">
        <f t="shared" ref="M21:M22" si="10">ROUND(L21*G21,0)</f>
        <v>0</v>
      </c>
      <c r="N21" s="1">
        <f t="shared" ref="N21:N22" si="11">ROUND(L21*I21,0)</f>
        <v>0</v>
      </c>
      <c r="O21" s="2">
        <f t="shared" ref="O21:O22" si="12">ROUND(L21+N21+M21,0)</f>
        <v>0</v>
      </c>
    </row>
    <row r="22" spans="1:15" s="28" customFormat="1" ht="228" customHeight="1" x14ac:dyDescent="0.25">
      <c r="A22" s="21">
        <v>3</v>
      </c>
      <c r="B22" s="31" t="s">
        <v>47</v>
      </c>
      <c r="C22" s="22"/>
      <c r="D22" s="16">
        <v>1</v>
      </c>
      <c r="E22" s="16" t="s">
        <v>31</v>
      </c>
      <c r="F22" s="23"/>
      <c r="G22" s="19">
        <v>0</v>
      </c>
      <c r="H22" s="1">
        <f t="shared" si="6"/>
        <v>0</v>
      </c>
      <c r="I22" s="19">
        <v>0</v>
      </c>
      <c r="J22" s="1">
        <f t="shared" si="7"/>
        <v>0</v>
      </c>
      <c r="K22" s="1">
        <f t="shared" si="8"/>
        <v>0</v>
      </c>
      <c r="L22" s="1">
        <f t="shared" si="9"/>
        <v>0</v>
      </c>
      <c r="M22" s="1">
        <f t="shared" si="10"/>
        <v>0</v>
      </c>
      <c r="N22" s="1">
        <f t="shared" si="11"/>
        <v>0</v>
      </c>
      <c r="O22" s="2">
        <f t="shared" si="12"/>
        <v>0</v>
      </c>
    </row>
    <row r="23" spans="1:15" s="28" customFormat="1" ht="180" customHeight="1" x14ac:dyDescent="0.25">
      <c r="A23" s="21">
        <v>4</v>
      </c>
      <c r="B23" s="31" t="s">
        <v>48</v>
      </c>
      <c r="C23" s="22"/>
      <c r="D23" s="16">
        <v>1</v>
      </c>
      <c r="E23" s="16" t="s">
        <v>31</v>
      </c>
      <c r="F23" s="23"/>
      <c r="G23" s="19">
        <v>0</v>
      </c>
      <c r="H23" s="1">
        <f t="shared" ref="H23:H25" si="13">+ROUND(F23*G23,0)</f>
        <v>0</v>
      </c>
      <c r="I23" s="19">
        <v>0</v>
      </c>
      <c r="J23" s="1">
        <f t="shared" ref="J23:J25" si="14">ROUND(F23*I23,0)</f>
        <v>0</v>
      </c>
      <c r="K23" s="1">
        <f t="shared" ref="K23:K25" si="15">ROUND(F23+H23+J23,0)</f>
        <v>0</v>
      </c>
      <c r="L23" s="1">
        <f t="shared" ref="L23:L25" si="16">ROUND(F23*D23,0)</f>
        <v>0</v>
      </c>
      <c r="M23" s="1">
        <f t="shared" ref="M23:M25" si="17">ROUND(L23*G23,0)</f>
        <v>0</v>
      </c>
      <c r="N23" s="1">
        <f t="shared" ref="N23:N25" si="18">ROUND(L23*I23,0)</f>
        <v>0</v>
      </c>
      <c r="O23" s="2">
        <f t="shared" ref="O23:O25" si="19">ROUND(L23+N23+M23,0)</f>
        <v>0</v>
      </c>
    </row>
    <row r="24" spans="1:15" s="28" customFormat="1" ht="154.5" customHeight="1" x14ac:dyDescent="0.25">
      <c r="A24" s="21">
        <v>5</v>
      </c>
      <c r="B24" s="31" t="s">
        <v>49</v>
      </c>
      <c r="C24" s="22"/>
      <c r="D24" s="16">
        <v>1</v>
      </c>
      <c r="E24" s="16" t="s">
        <v>31</v>
      </c>
      <c r="F24" s="23"/>
      <c r="G24" s="19">
        <v>0</v>
      </c>
      <c r="H24" s="1">
        <f t="shared" si="13"/>
        <v>0</v>
      </c>
      <c r="I24" s="19">
        <v>0</v>
      </c>
      <c r="J24" s="1">
        <f t="shared" si="14"/>
        <v>0</v>
      </c>
      <c r="K24" s="1">
        <f t="shared" si="15"/>
        <v>0</v>
      </c>
      <c r="L24" s="1">
        <f t="shared" si="16"/>
        <v>0</v>
      </c>
      <c r="M24" s="1">
        <f t="shared" si="17"/>
        <v>0</v>
      </c>
      <c r="N24" s="1">
        <f t="shared" si="18"/>
        <v>0</v>
      </c>
      <c r="O24" s="2">
        <f t="shared" si="19"/>
        <v>0</v>
      </c>
    </row>
    <row r="25" spans="1:15" s="28" customFormat="1" ht="155.25" customHeight="1" x14ac:dyDescent="0.25">
      <c r="A25" s="21">
        <v>6</v>
      </c>
      <c r="B25" s="31" t="s">
        <v>50</v>
      </c>
      <c r="C25" s="22"/>
      <c r="D25" s="16">
        <v>1</v>
      </c>
      <c r="E25" s="16" t="s">
        <v>31</v>
      </c>
      <c r="F25" s="23"/>
      <c r="G25" s="19">
        <v>0</v>
      </c>
      <c r="H25" s="1">
        <f t="shared" si="13"/>
        <v>0</v>
      </c>
      <c r="I25" s="19">
        <v>0</v>
      </c>
      <c r="J25" s="1">
        <f t="shared" si="14"/>
        <v>0</v>
      </c>
      <c r="K25" s="1">
        <f t="shared" si="15"/>
        <v>0</v>
      </c>
      <c r="L25" s="1">
        <f t="shared" si="16"/>
        <v>0</v>
      </c>
      <c r="M25" s="1">
        <f t="shared" si="17"/>
        <v>0</v>
      </c>
      <c r="N25" s="1">
        <f t="shared" si="18"/>
        <v>0</v>
      </c>
      <c r="O25" s="2">
        <f t="shared" si="19"/>
        <v>0</v>
      </c>
    </row>
    <row r="26" spans="1:15" s="28" customFormat="1" ht="142.5" customHeight="1" x14ac:dyDescent="0.25">
      <c r="A26" s="21">
        <v>7</v>
      </c>
      <c r="B26" s="31" t="s">
        <v>51</v>
      </c>
      <c r="C26" s="22"/>
      <c r="D26" s="16">
        <v>1</v>
      </c>
      <c r="E26" s="16" t="s">
        <v>31</v>
      </c>
      <c r="F26" s="23"/>
      <c r="G26" s="19">
        <v>0</v>
      </c>
      <c r="H26" s="1">
        <f t="shared" ref="H26" si="20">+ROUND(F26*G26,0)</f>
        <v>0</v>
      </c>
      <c r="I26" s="19">
        <v>0</v>
      </c>
      <c r="J26" s="1">
        <f t="shared" ref="J26" si="21">ROUND(F26*I26,0)</f>
        <v>0</v>
      </c>
      <c r="K26" s="1">
        <f t="shared" ref="K26" si="22">ROUND(F26+H26+J26,0)</f>
        <v>0</v>
      </c>
      <c r="L26" s="1">
        <f t="shared" ref="L26" si="23">ROUND(F26*D26,0)</f>
        <v>0</v>
      </c>
      <c r="M26" s="1">
        <f t="shared" ref="M26" si="24">ROUND(L26*G26,0)</f>
        <v>0</v>
      </c>
      <c r="N26" s="1">
        <f t="shared" ref="N26" si="25">ROUND(L26*I26,0)</f>
        <v>0</v>
      </c>
      <c r="O26" s="2">
        <f t="shared" ref="O26" si="26">ROUND(L26+N26+M26,0)</f>
        <v>0</v>
      </c>
    </row>
    <row r="27" spans="1:15" s="28" customFormat="1" ht="39" customHeight="1" thickBot="1" x14ac:dyDescent="0.25">
      <c r="A27" s="11"/>
      <c r="B27" s="57"/>
      <c r="C27" s="57"/>
      <c r="D27" s="57"/>
      <c r="E27" s="57"/>
      <c r="F27" s="57"/>
      <c r="G27" s="57"/>
      <c r="H27" s="57"/>
      <c r="I27" s="57"/>
      <c r="J27" s="57"/>
      <c r="K27" s="57"/>
      <c r="L27" s="57"/>
      <c r="M27" s="58" t="s">
        <v>32</v>
      </c>
      <c r="N27" s="58"/>
      <c r="O27" s="20">
        <f>SUMIF(G:G,0%,L:L)</f>
        <v>0</v>
      </c>
    </row>
    <row r="28" spans="1:15" s="28" customFormat="1" ht="30" customHeight="1" thickBot="1" x14ac:dyDescent="0.25">
      <c r="A28" s="42" t="s">
        <v>33</v>
      </c>
      <c r="B28" s="43"/>
      <c r="C28" s="43"/>
      <c r="D28" s="43"/>
      <c r="E28" s="43"/>
      <c r="F28" s="43"/>
      <c r="G28" s="43"/>
      <c r="H28" s="43"/>
      <c r="I28" s="43"/>
      <c r="J28" s="43"/>
      <c r="K28" s="43"/>
      <c r="L28" s="44"/>
      <c r="M28" s="59" t="s">
        <v>34</v>
      </c>
      <c r="N28" s="59"/>
      <c r="O28" s="4">
        <f>SUMIF(G:G,5%,L:L)</f>
        <v>0</v>
      </c>
    </row>
    <row r="29" spans="1:15" s="28" customFormat="1" ht="30" customHeight="1" x14ac:dyDescent="0.2">
      <c r="A29" s="33" t="s">
        <v>35</v>
      </c>
      <c r="B29" s="34"/>
      <c r="C29" s="34"/>
      <c r="D29" s="34"/>
      <c r="E29" s="34"/>
      <c r="F29" s="34"/>
      <c r="G29" s="34"/>
      <c r="H29" s="34"/>
      <c r="I29" s="34"/>
      <c r="J29" s="34"/>
      <c r="K29" s="34"/>
      <c r="L29" s="35"/>
      <c r="M29" s="59" t="s">
        <v>36</v>
      </c>
      <c r="N29" s="59"/>
      <c r="O29" s="4">
        <f>SUMIF(G:G,19%,L:L)</f>
        <v>0</v>
      </c>
    </row>
    <row r="30" spans="1:15" s="28" customFormat="1" ht="30" customHeight="1" x14ac:dyDescent="0.2">
      <c r="A30" s="36"/>
      <c r="B30" s="37"/>
      <c r="C30" s="37"/>
      <c r="D30" s="37"/>
      <c r="E30" s="37"/>
      <c r="F30" s="37"/>
      <c r="G30" s="37"/>
      <c r="H30" s="37"/>
      <c r="I30" s="37"/>
      <c r="J30" s="37"/>
      <c r="K30" s="37"/>
      <c r="L30" s="38"/>
      <c r="M30" s="60" t="s">
        <v>27</v>
      </c>
      <c r="N30" s="61"/>
      <c r="O30" s="5">
        <f>SUM(O27:O29)</f>
        <v>0</v>
      </c>
    </row>
    <row r="31" spans="1:15" s="28" customFormat="1" ht="30" customHeight="1" x14ac:dyDescent="0.2">
      <c r="A31" s="36"/>
      <c r="B31" s="37"/>
      <c r="C31" s="37"/>
      <c r="D31" s="37"/>
      <c r="E31" s="37"/>
      <c r="F31" s="37"/>
      <c r="G31" s="37"/>
      <c r="H31" s="37"/>
      <c r="I31" s="37"/>
      <c r="J31" s="37"/>
      <c r="K31" s="37"/>
      <c r="L31" s="38"/>
      <c r="M31" s="62" t="s">
        <v>37</v>
      </c>
      <c r="N31" s="63"/>
      <c r="O31" s="6">
        <f>ROUND(O28*5%,0)</f>
        <v>0</v>
      </c>
    </row>
    <row r="32" spans="1:15" s="28" customFormat="1" ht="30" customHeight="1" x14ac:dyDescent="0.2">
      <c r="A32" s="36"/>
      <c r="B32" s="37"/>
      <c r="C32" s="37"/>
      <c r="D32" s="37"/>
      <c r="E32" s="37"/>
      <c r="F32" s="37"/>
      <c r="G32" s="37"/>
      <c r="H32" s="37"/>
      <c r="I32" s="37"/>
      <c r="J32" s="37"/>
      <c r="K32" s="37"/>
      <c r="L32" s="38"/>
      <c r="M32" s="62" t="s">
        <v>38</v>
      </c>
      <c r="N32" s="63"/>
      <c r="O32" s="4">
        <f>ROUND(O29*19%,0)</f>
        <v>0</v>
      </c>
    </row>
    <row r="33" spans="1:15" s="28" customFormat="1" ht="30" customHeight="1" x14ac:dyDescent="0.2">
      <c r="A33" s="36"/>
      <c r="B33" s="37"/>
      <c r="C33" s="37"/>
      <c r="D33" s="37"/>
      <c r="E33" s="37"/>
      <c r="F33" s="37"/>
      <c r="G33" s="37"/>
      <c r="H33" s="37"/>
      <c r="I33" s="37"/>
      <c r="J33" s="37"/>
      <c r="K33" s="37"/>
      <c r="L33" s="38"/>
      <c r="M33" s="60" t="s">
        <v>39</v>
      </c>
      <c r="N33" s="61"/>
      <c r="O33" s="5">
        <f>SUM(O31:O32)</f>
        <v>0</v>
      </c>
    </row>
    <row r="34" spans="1:15" s="28" customFormat="1" ht="37.5" customHeight="1" x14ac:dyDescent="0.2">
      <c r="A34" s="36"/>
      <c r="B34" s="37"/>
      <c r="C34" s="37"/>
      <c r="D34" s="37"/>
      <c r="E34" s="37"/>
      <c r="F34" s="37"/>
      <c r="G34" s="37"/>
      <c r="H34" s="37"/>
      <c r="I34" s="37"/>
      <c r="J34" s="37"/>
      <c r="K34" s="37"/>
      <c r="L34" s="38"/>
      <c r="M34" s="74" t="s">
        <v>40</v>
      </c>
      <c r="N34" s="75"/>
      <c r="O34" s="4">
        <f>SUMIF(I:I,8%,N:N)</f>
        <v>0</v>
      </c>
    </row>
    <row r="35" spans="1:15" s="28" customFormat="1" ht="44.25" customHeight="1" x14ac:dyDescent="0.2">
      <c r="A35" s="36"/>
      <c r="B35" s="37"/>
      <c r="C35" s="37"/>
      <c r="D35" s="37"/>
      <c r="E35" s="37"/>
      <c r="F35" s="37"/>
      <c r="G35" s="37"/>
      <c r="H35" s="37"/>
      <c r="I35" s="37"/>
      <c r="J35" s="37"/>
      <c r="K35" s="37"/>
      <c r="L35" s="38"/>
      <c r="M35" s="72" t="s">
        <v>41</v>
      </c>
      <c r="N35" s="73"/>
      <c r="O35" s="5">
        <f>SUM(O34)</f>
        <v>0</v>
      </c>
    </row>
    <row r="36" spans="1:15" x14ac:dyDescent="0.2">
      <c r="A36" s="39"/>
      <c r="B36" s="40"/>
      <c r="C36" s="40"/>
      <c r="D36" s="40"/>
      <c r="E36" s="40"/>
      <c r="F36" s="40"/>
      <c r="G36" s="40"/>
      <c r="H36" s="40"/>
      <c r="I36" s="40"/>
      <c r="J36" s="40"/>
      <c r="K36" s="40"/>
      <c r="L36" s="41"/>
      <c r="M36" s="72" t="s">
        <v>42</v>
      </c>
      <c r="N36" s="73"/>
      <c r="O36" s="5">
        <f>+O30+O33+O35</f>
        <v>0</v>
      </c>
    </row>
    <row r="39" spans="1:15" x14ac:dyDescent="0.2">
      <c r="B39" s="29"/>
      <c r="C39" s="32"/>
    </row>
    <row r="40" spans="1:15" x14ac:dyDescent="0.2">
      <c r="B40" s="55"/>
      <c r="C40" s="55"/>
    </row>
    <row r="41" spans="1:15" ht="13.5" thickBot="1" x14ac:dyDescent="0.25">
      <c r="B41" s="56"/>
      <c r="C41" s="56"/>
    </row>
    <row r="42" spans="1:15" x14ac:dyDescent="0.2">
      <c r="B42" s="46" t="s">
        <v>43</v>
      </c>
      <c r="C42" s="46"/>
    </row>
    <row r="44" spans="1:15" x14ac:dyDescent="0.2">
      <c r="A44" s="17" t="s">
        <v>44</v>
      </c>
    </row>
  </sheetData>
  <sheetProtection password="CF7A" sheet="1" scenarios="1" selectLockedCells="1"/>
  <mergeCells count="30">
    <mergeCell ref="M33:N33"/>
    <mergeCell ref="M36:N36"/>
    <mergeCell ref="M34:N34"/>
    <mergeCell ref="M35:N35"/>
    <mergeCell ref="N2:O2"/>
    <mergeCell ref="N3:O3"/>
    <mergeCell ref="N4:O4"/>
    <mergeCell ref="N5:O5"/>
    <mergeCell ref="A2:A5"/>
    <mergeCell ref="D12:G12"/>
    <mergeCell ref="A12:B16"/>
    <mergeCell ref="B2:M2"/>
    <mergeCell ref="B3:M3"/>
    <mergeCell ref="B4:M5"/>
    <mergeCell ref="A29:L36"/>
    <mergeCell ref="A28:L28"/>
    <mergeCell ref="A10:B10"/>
    <mergeCell ref="B42:C42"/>
    <mergeCell ref="D14:G14"/>
    <mergeCell ref="D16:G16"/>
    <mergeCell ref="F10:G10"/>
    <mergeCell ref="L10:N10"/>
    <mergeCell ref="B40:C41"/>
    <mergeCell ref="B27:L27"/>
    <mergeCell ref="M27:N27"/>
    <mergeCell ref="M28:N28"/>
    <mergeCell ref="M29:N29"/>
    <mergeCell ref="M30:N30"/>
    <mergeCell ref="M31:N31"/>
    <mergeCell ref="M32:N32"/>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G20:G26</xm:sqref>
        </x14:dataValidation>
        <x14:dataValidation type="list" allowBlank="1" showInputMessage="1" showErrorMessage="1">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1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Monica Maritza Sotelo Mora</cp:lastModifiedBy>
  <cp:revision/>
  <dcterms:created xsi:type="dcterms:W3CDTF">2017-04-28T13:22:52Z</dcterms:created>
  <dcterms:modified xsi:type="dcterms:W3CDTF">2023-04-17T21:24:44Z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