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OneDrive - UNIVERSIDAD DE CUNDINAMARCA\Documentos\DIRECTA\F-CD-080 APOYO LOG. PARES ACADEMICOS\"/>
    </mc:Choice>
  </mc:AlternateContent>
  <bookViews>
    <workbookView xWindow="-120" yWindow="-120" windowWidth="20730" windowHeight="11040"/>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J21" i="1"/>
  <c r="H21" i="1"/>
  <c r="K21" i="1" s="1"/>
  <c r="L20" i="1"/>
  <c r="J20" i="1"/>
  <c r="H20" i="1"/>
  <c r="K20" i="1" s="1"/>
  <c r="L22" i="1"/>
  <c r="J22" i="1"/>
  <c r="H22" i="1"/>
  <c r="K22" i="1" s="1"/>
  <c r="M20" i="1" l="1"/>
  <c r="N20" i="1"/>
  <c r="M21" i="1"/>
  <c r="N21" i="1"/>
  <c r="O21" i="1" s="1"/>
  <c r="M22" i="1"/>
  <c r="N22" i="1"/>
  <c r="L23" i="1"/>
  <c r="J23" i="1"/>
  <c r="H23" i="1"/>
  <c r="O20" i="1" l="1"/>
  <c r="O22" i="1"/>
  <c r="K23" i="1"/>
  <c r="M23" i="1"/>
  <c r="N23" i="1"/>
  <c r="O31" i="1"/>
  <c r="O32" i="1" s="1"/>
  <c r="O23" i="1" l="1"/>
  <c r="O25" i="1"/>
  <c r="O28" i="1" s="1"/>
  <c r="O24"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<sst xmlns="http://schemas.openxmlformats.org/spreadsheetml/2006/main" count="53" uniqueCount="49">
  <si>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</si>
  <si>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</si>
  <si>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</si>
  <si>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</si>
  <si>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</si>
  <si>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</si>
  <si>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</si>
  <si>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</si>
  <si>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</si>
  <si>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</si>
  <si>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</si>
  <si>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</si>
  <si>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</si>
  <si>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</si>
  <si>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</si>
  <si>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</si>
  <si>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</si>
  <si>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</si>
  <si>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</si>
  <si>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</si>
  <si>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</si>
  <si>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</si>
  <si>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</si>
  <si>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</si>
  <si>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</si>
  <si>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</si>
  <si>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</si>
  <si>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</si>
  <si>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</si>
  <si>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</si>
  <si>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</si>
  <si>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</si>
  <si>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</si>
  <si>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</si>
  <si>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</si>
  <si>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</si>
  <si>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</si>
  <si>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</si>
  <si>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</si>
  <si>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</si>
  <si>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</si>
  <si>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</si>
  <si>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</si>
  <si>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</si>
  <si>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</si>
  <si>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almuerzo en Girardot, Fusagasugá, Chía, Facatativá, Soacha o Ubaté. de la Universidad de Cundinamarca. Menú: Jugo o gaseosa, una porción de arroz, una porción de principio (frijoles, pastas, lentejas, garbanzo, arvejas o similares), una porción de papa o plátano, una porción de Proteína (carne de res, cerdo, pollo o pescado), Sopa, consomé o una porción de fruta. Menaje básico, servido en loza de porcelana, con cubertería, y Servilletas, salero, e incluye acompañamiento de dos meseros en toda la visita. Se establece como un monto agotable por lo que se ejecuta hasta agotar el presupuesto asignado.</t>
  </si>
  <si>
    <t>Servicio de refrigerio (por unidad) en la sede, seccional o extensión de Universidad de Cundinamarca (Girardot, Fusagasugá, Soacha, Chía, Facatativá o Ubaté). Menú: buñuelo, arepa, almojábana, pastel, sándwich o mantecada y Jugo en caja o avena. Menaje básico y se dotará un mínimo de dos meseros por evento. Se establece como un monto agotable por lo que se ejecuta hasta agotar el presupuesto asignado.</t>
  </si>
  <si>
    <t>Servicio de alojamiento (por noche) para una persona, en cama doble, en cualquiera de estas ciudades: Girardot, Fusagasugá, Bogotá, Chía, Facatativá, Soacha o Ubaté. Se establece como un monto agotable por lo que se ejecuta hasta agotar el presupuesto asignado.</t>
  </si>
  <si>
    <t>Servicio de Desayuno y Cena, para el servicio de alojamiento, descrito en el ítem 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</si>
</sst>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topLeftCell="D19" zoomScale="85" zoomScaleNormal="85" zoomScaleSheetLayoutView="70" zoomScalePageLayoutView="55" workbookViewId="0">
      <selection activeCell="F23" sqref="F23"/>
    </sheetView>
  </sheetViews>
  <sheetFormatPr baseColWidth="10" defaultColWidth="11.42578125" defaultRowHeight="15" x14ac:dyDescent="0.25"/>
  <cols>
    <col min="1" max="1" width="13.28515625" style="8" customWidth="1"/>
    <col min="2" max="2" width="68.42578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27"/>
      <c r="J12" s="27"/>
      <c r="K12" s="17"/>
    </row>
    <row r="13" spans="1:15" ht="15.75" thickBot="1" x14ac:dyDescent="0.3">
      <c r="A13" s="62"/>
      <c r="B13" s="63"/>
      <c r="C13" s="19"/>
      <c r="D13" s="18"/>
      <c r="E13" s="16"/>
      <c r="F13" s="16"/>
      <c r="G13" s="16"/>
      <c r="K13" s="17"/>
    </row>
    <row r="14" spans="1:15" ht="30" customHeight="1" thickBot="1" x14ac:dyDescent="0.3">
      <c r="A14" s="62"/>
      <c r="B14" s="63"/>
      <c r="C14" s="19"/>
      <c r="D14" s="42" t="s">
        <v>18</v>
      </c>
      <c r="E14" s="43"/>
      <c r="F14" s="43"/>
      <c r="G14" s="44"/>
      <c r="H14" s="7"/>
      <c r="I14" s="27"/>
      <c r="J14" s="27"/>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42.5" x14ac:dyDescent="0.2">
      <c r="A20" s="30">
        <v>1</v>
      </c>
      <c r="B20" s="72" t="s">
        <v>45</v>
      </c>
      <c r="C20" s="31"/>
      <c r="D20" s="33">
        <v>1</v>
      </c>
      <c r="E20" s="33" t="s">
        <v>44</v>
      </c>
      <c r="F20" s="32"/>
      <c r="G20" s="26">
        <v>0</v>
      </c>
      <c r="H20" s="1">
        <f t="shared" ref="H20:H21" si="0">+ROUND(F20*G20,0)</f>
        <v>0</v>
      </c>
      <c r="I20" s="26">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3" customFormat="1" ht="99.75" x14ac:dyDescent="0.2">
      <c r="A21" s="30">
        <v>2</v>
      </c>
      <c r="B21" s="72" t="s">
        <v>46</v>
      </c>
      <c r="C21" s="31"/>
      <c r="D21" s="33">
        <v>1</v>
      </c>
      <c r="E21" s="33" t="s">
        <v>44</v>
      </c>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57" x14ac:dyDescent="0.2">
      <c r="A22" s="30">
        <v>3</v>
      </c>
      <c r="B22" s="72" t="s">
        <v>47</v>
      </c>
      <c r="C22" s="31"/>
      <c r="D22" s="33">
        <v>1</v>
      </c>
      <c r="E22" s="33" t="s">
        <v>44</v>
      </c>
      <c r="F22" s="32"/>
      <c r="G22" s="26">
        <v>0</v>
      </c>
      <c r="H22" s="1">
        <f t="shared" ref="H22" si="7">+ROUND(F22*G22,0)</f>
        <v>0</v>
      </c>
      <c r="I22" s="26">
        <v>0</v>
      </c>
      <c r="J22" s="1">
        <f t="shared" ref="J22" si="8">ROUND(F22*I22,0)</f>
        <v>0</v>
      </c>
      <c r="K22" s="1">
        <f t="shared" ref="K22" si="9">ROUND(F22+H22+J22,0)</f>
        <v>0</v>
      </c>
      <c r="L22" s="1">
        <f t="shared" ref="L22" si="10">ROUND(F22*D22,0)</f>
        <v>0</v>
      </c>
      <c r="M22" s="1">
        <f t="shared" ref="M22" si="11">ROUND(L22*G22,0)</f>
        <v>0</v>
      </c>
      <c r="N22" s="1">
        <f t="shared" ref="N22" si="12">ROUND(L22*I22,0)</f>
        <v>0</v>
      </c>
      <c r="O22" s="2">
        <f t="shared" ref="O22" si="13">ROUND(L22+N22+M22,0)</f>
        <v>0</v>
      </c>
    </row>
    <row r="23" spans="1:15" s="23" customFormat="1" ht="28.5" x14ac:dyDescent="0.2">
      <c r="A23" s="30">
        <v>4</v>
      </c>
      <c r="B23" s="72" t="s">
        <v>48</v>
      </c>
      <c r="C23" s="31"/>
      <c r="D23" s="33">
        <v>1</v>
      </c>
      <c r="E23" s="33" t="s">
        <v>44</v>
      </c>
      <c r="F23" s="32"/>
      <c r="G23" s="26">
        <v>0</v>
      </c>
      <c r="H23" s="1">
        <f t="shared" ref="H23" si="14">+ROUND(F23*G23,0)</f>
        <v>0</v>
      </c>
      <c r="I23" s="26">
        <v>0</v>
      </c>
      <c r="J23" s="1">
        <f t="shared" ref="J23" si="15">ROUND(F23*I23,0)</f>
        <v>0</v>
      </c>
      <c r="K23" s="1">
        <f t="shared" ref="K23" si="16">ROUND(F23+H23+J23,0)</f>
        <v>0</v>
      </c>
      <c r="L23" s="1">
        <f t="shared" ref="L23" si="17">ROUND(F23*D23,0)</f>
        <v>0</v>
      </c>
      <c r="M23" s="1">
        <f t="shared" ref="M23" si="18">ROUND(L23*G23,0)</f>
        <v>0</v>
      </c>
      <c r="N23" s="1">
        <f t="shared" ref="N23" si="19">ROUND(L23*I23,0)</f>
        <v>0</v>
      </c>
      <c r="O23" s="2">
        <f t="shared" ref="O23" si="20">ROUND(L23+N23+M23,0)</f>
        <v>0</v>
      </c>
    </row>
    <row r="24" spans="1:15" s="23" customFormat="1" ht="42" customHeight="1" thickBot="1" x14ac:dyDescent="0.25">
      <c r="A24" s="19"/>
      <c r="B24" s="52"/>
      <c r="C24" s="52"/>
      <c r="D24" s="52"/>
      <c r="E24" s="52"/>
      <c r="F24" s="52"/>
      <c r="G24" s="52"/>
      <c r="H24" s="52"/>
      <c r="I24" s="52"/>
      <c r="J24" s="52"/>
      <c r="K24" s="52"/>
      <c r="L24" s="52"/>
      <c r="M24" s="53" t="s">
        <v>35</v>
      </c>
      <c r="N24" s="53"/>
      <c r="O24" s="29">
        <f>SUMIF(G:G,0%,L:L)</f>
        <v>0</v>
      </c>
    </row>
    <row r="25" spans="1:15" s="23" customFormat="1" ht="39" customHeight="1" thickBot="1" x14ac:dyDescent="0.25">
      <c r="A25" s="38" t="s">
        <v>24</v>
      </c>
      <c r="B25" s="39"/>
      <c r="C25" s="39"/>
      <c r="D25" s="39"/>
      <c r="E25" s="39"/>
      <c r="F25" s="39"/>
      <c r="G25" s="39"/>
      <c r="H25" s="39"/>
      <c r="I25" s="39"/>
      <c r="J25" s="39"/>
      <c r="K25" s="39"/>
      <c r="L25" s="39"/>
      <c r="M25" s="54" t="s">
        <v>10</v>
      </c>
      <c r="N25" s="54"/>
      <c r="O25" s="4">
        <f>SUMIF(G:G,5%,L:L)</f>
        <v>0</v>
      </c>
    </row>
    <row r="26" spans="1:15" s="23" customFormat="1" ht="30" customHeight="1" x14ac:dyDescent="0.2">
      <c r="A26" s="34" t="s">
        <v>42</v>
      </c>
      <c r="B26" s="35"/>
      <c r="C26" s="35"/>
      <c r="D26" s="35"/>
      <c r="E26" s="35"/>
      <c r="F26" s="35"/>
      <c r="G26" s="35"/>
      <c r="H26" s="35"/>
      <c r="I26" s="35"/>
      <c r="J26" s="35"/>
      <c r="K26" s="35"/>
      <c r="L26" s="36"/>
      <c r="M26" s="54" t="s">
        <v>11</v>
      </c>
      <c r="N26" s="54"/>
      <c r="O26" s="4">
        <f>SUMIF(G:G,19%,L:L)</f>
        <v>0</v>
      </c>
    </row>
    <row r="27" spans="1:15" s="23" customFormat="1" ht="30" customHeight="1" x14ac:dyDescent="0.2">
      <c r="A27" s="37"/>
      <c r="B27" s="37"/>
      <c r="C27" s="37"/>
      <c r="D27" s="37"/>
      <c r="E27" s="37"/>
      <c r="F27" s="37"/>
      <c r="G27" s="37"/>
      <c r="H27" s="37"/>
      <c r="I27" s="37"/>
      <c r="J27" s="37"/>
      <c r="K27" s="37"/>
      <c r="L27" s="37"/>
      <c r="M27" s="55" t="s">
        <v>7</v>
      </c>
      <c r="N27" s="56"/>
      <c r="O27" s="5">
        <f>SUM(O24:O26)</f>
        <v>0</v>
      </c>
    </row>
    <row r="28" spans="1:15" s="23" customFormat="1" ht="30" customHeight="1" x14ac:dyDescent="0.2">
      <c r="A28" s="37"/>
      <c r="B28" s="37"/>
      <c r="C28" s="37"/>
      <c r="D28" s="37"/>
      <c r="E28" s="37"/>
      <c r="F28" s="37"/>
      <c r="G28" s="37"/>
      <c r="H28" s="37"/>
      <c r="I28" s="37"/>
      <c r="J28" s="37"/>
      <c r="K28" s="37"/>
      <c r="L28" s="37"/>
      <c r="M28" s="57" t="s">
        <v>12</v>
      </c>
      <c r="N28" s="58"/>
      <c r="O28" s="6">
        <f>ROUND(O25*5%,0)</f>
        <v>0</v>
      </c>
    </row>
    <row r="29" spans="1:15" s="23" customFormat="1" ht="30" customHeight="1" x14ac:dyDescent="0.2">
      <c r="A29" s="37"/>
      <c r="B29" s="37"/>
      <c r="C29" s="37"/>
      <c r="D29" s="37"/>
      <c r="E29" s="37"/>
      <c r="F29" s="37"/>
      <c r="G29" s="37"/>
      <c r="H29" s="37"/>
      <c r="I29" s="37"/>
      <c r="J29" s="37"/>
      <c r="K29" s="37"/>
      <c r="L29" s="37"/>
      <c r="M29" s="57" t="s">
        <v>13</v>
      </c>
      <c r="N29" s="58"/>
      <c r="O29" s="4">
        <f>ROUND(O26*19%,0)</f>
        <v>0</v>
      </c>
    </row>
    <row r="30" spans="1:15" s="23" customFormat="1" ht="30" customHeight="1" x14ac:dyDescent="0.2">
      <c r="A30" s="37"/>
      <c r="B30" s="37"/>
      <c r="C30" s="37"/>
      <c r="D30" s="37"/>
      <c r="E30" s="37"/>
      <c r="F30" s="37"/>
      <c r="G30" s="37"/>
      <c r="H30" s="37"/>
      <c r="I30" s="37"/>
      <c r="J30" s="37"/>
      <c r="K30" s="37"/>
      <c r="L30" s="37"/>
      <c r="M30" s="55" t="s">
        <v>14</v>
      </c>
      <c r="N30" s="56"/>
      <c r="O30" s="5">
        <f>SUM(O28:O29)</f>
        <v>0</v>
      </c>
    </row>
    <row r="31" spans="1:15" s="23" customFormat="1" ht="30" customHeight="1" x14ac:dyDescent="0.2">
      <c r="A31" s="37"/>
      <c r="B31" s="37"/>
      <c r="C31" s="37"/>
      <c r="D31" s="37"/>
      <c r="E31" s="37"/>
      <c r="F31" s="37"/>
      <c r="G31" s="37"/>
      <c r="H31" s="37"/>
      <c r="I31" s="37"/>
      <c r="J31" s="37"/>
      <c r="K31" s="37"/>
      <c r="L31" s="37"/>
      <c r="M31" s="69" t="s">
        <v>33</v>
      </c>
      <c r="N31" s="70"/>
      <c r="O31" s="4">
        <f>SUMIF(I:I,8%,N:N)</f>
        <v>0</v>
      </c>
    </row>
    <row r="32" spans="1:15" s="23" customFormat="1" ht="37.5" customHeight="1" x14ac:dyDescent="0.2">
      <c r="A32" s="37"/>
      <c r="B32" s="37"/>
      <c r="C32" s="37"/>
      <c r="D32" s="37"/>
      <c r="E32" s="37"/>
      <c r="F32" s="37"/>
      <c r="G32" s="37"/>
      <c r="H32" s="37"/>
      <c r="I32" s="37"/>
      <c r="J32" s="37"/>
      <c r="K32" s="37"/>
      <c r="L32" s="37"/>
      <c r="M32" s="67" t="s">
        <v>32</v>
      </c>
      <c r="N32" s="68"/>
      <c r="O32" s="5">
        <f>SUM(O31)</f>
        <v>0</v>
      </c>
    </row>
    <row r="33" spans="1:15" s="23" customFormat="1" ht="44.25" customHeight="1" x14ac:dyDescent="0.2">
      <c r="A33" s="37"/>
      <c r="B33" s="37"/>
      <c r="C33" s="37"/>
      <c r="D33" s="37"/>
      <c r="E33" s="37"/>
      <c r="F33" s="37"/>
      <c r="G33" s="37"/>
      <c r="H33" s="37"/>
      <c r="I33" s="37"/>
      <c r="J33" s="37"/>
      <c r="K33" s="37"/>
      <c r="L33" s="37"/>
      <c r="M33" s="67" t="s">
        <v>15</v>
      </c>
      <c r="N33" s="68"/>
      <c r="O33" s="5">
        <f>+O27+O30+O32</f>
        <v>0</v>
      </c>
    </row>
    <row r="36" spans="1:15" x14ac:dyDescent="0.25">
      <c r="B36" s="28"/>
      <c r="C36" s="28"/>
    </row>
    <row r="37" spans="1:15" x14ac:dyDescent="0.25">
      <c r="B37" s="50"/>
      <c r="C37" s="50"/>
    </row>
    <row r="38" spans="1:15" ht="15.75" thickBot="1" x14ac:dyDescent="0.3">
      <c r="B38" s="51"/>
      <c r="C38" s="51"/>
    </row>
    <row r="39" spans="1:15" x14ac:dyDescent="0.25">
      <c r="B39" s="41" t="s">
        <v>20</v>
      </c>
      <c r="C39" s="41"/>
    </row>
    <row r="41" spans="1:15" x14ac:dyDescent="0.25">
      <c r="A41" s="24" t="s">
        <v>43</v>
      </c>
    </row>
  </sheetData>
  <sheetProtection algorithmName="SHA-512" hashValue="ZIwuOi8vBDjoI9V3lWYmCURzaGsdbU4lx6JDcZnXBPq7zEevE0Xj25DJrg+qQ8z2lLPYkucfkGVONCgTKsSZxQ==" saltValue="dsYFK4w2T+O7azKi4a0TSw==" spinCount="100000" sheet="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632c1e4e-69c6-4d1f-81a1-009441d464e5"/>
    <ds:schemaRef ds:uri="http://purl.org/dc/dcmitype/"/>
    <ds:schemaRef ds:uri="http://schemas.openxmlformats.org/package/2006/metadata/core-properties"/>
    <ds:schemaRef ds:uri="39f7a895-868e-4739-ab10-589c64175f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2023-03-31T20:39:26Z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