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lmarcelaescobar\OneDrive - UNIVERSIDAD DE CUNDINAMARCA\UNIVERSIDAD 2023\CONTRATACIÓN DIRECTA\F-CD-079 DIPLOMAS\"/>
    </mc:Choice>
  </mc:AlternateContent>
  <bookViews>
    <workbookView xWindow="-120" yWindow="-120" windowWidth="24240" windowHeight="13140"/>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1" l="1"/>
  <c r="L21" i="1"/>
  <c r="M21" i="1" s="1"/>
  <c r="L22" i="1"/>
  <c r="M22" i="1" s="1"/>
  <c r="K22" i="1"/>
  <c r="J21" i="1"/>
  <c r="J22" i="1"/>
  <c r="H21" i="1"/>
  <c r="K21" i="1" s="1"/>
  <c r="H22" i="1"/>
  <c r="N21" i="1" l="1"/>
  <c r="O21" i="1" s="1"/>
  <c r="O22" i="1"/>
  <c r="H20" i="1"/>
  <c r="J20" i="1"/>
  <c r="L20" i="1"/>
  <c r="M20" i="1" s="1"/>
  <c r="O24" i="1"/>
  <c r="O27" i="1" s="1"/>
  <c r="N20" i="1" l="1"/>
  <c r="O20" i="1" s="1"/>
  <c r="K20" i="1"/>
  <c r="O30" i="1"/>
  <c r="O23" i="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<sst xmlns="http://schemas.openxmlformats.org/spreadsheetml/2006/main" count="51" uniqueCount="48">
  <si>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</si>
  <si>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</si>
  <si>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</si>
  <si>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</si>
  <si>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</si>
  <si>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</si>
  <si>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</si>
  <si>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</si>
  <si>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</si>
  <si>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</si>
  <si>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</si>
  <si>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</si>
  <si>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</si>
  <si>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</si>
  <si>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</si>
  <si>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</si>
  <si>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</si>
  <si>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</si>
  <si>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</si>
  <si>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</si>
  <si>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</si>
  <si>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</si>
  <si>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</si>
  <si>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</si>
  <si>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</si>
  <si>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</si>
  <si>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</si>
  <si>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</si>
  <si>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</si>
  <si>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</si>
  <si>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</si>
  <si>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</si>
  <si>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</si>
  <si>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</si>
  <si>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</si>
  <si>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</si>
  <si>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</si>
  <si>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</si>
  <si>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</si>
  <si>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</si>
  <si>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</si>
  <si>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</si>
  <si>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</si>
  <si>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</si>
  <si>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</si>
  <si>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Diplomas Horizontalizados: Tamaño 30 X 40 CM, Sello Seco Repujado, Impresos En Papel Fino De Escritura 280 Gr 5 X 0 Tintas (Pantone A Definir) Tinta Especial De Seguridad, Repujados 3. Escudo Con Parcial En Dorado estampado – Hojilla Dorada.</t>
  </si>
  <si>
    <t>Papel Membretado: Tamaño Carta, Papel 90 Gr Membretado Con Escudo Impreso En Tinta Color (A Definir), Logos Montaje Udec, Texto En La Parte Inferior, Marca De Agua Escudo.</t>
  </si>
  <si>
    <t>Carpetas Horizontalizadas: Referencia “Porta Diplomas” Material Cabreta Tamaño Final 42X32 CM, Color Negro, Cinta 1.5 Color Dorado. Proceso De Cosido Manufacturado Fino, Logos Montaje Grafico Logo Udec Centrado, Montaje texto parte inferior. Entregado en empaque vinipel de máximo 50 por embalaje.
MATERIALES DE ELABORACION DE PORTADIPLOMAS DIMENSION TOTAL DE LA CARPETA 42 X 32 CM CERRADA.
CORTE EXTERNO
- MATERIAL: Cabreta, Cartón de Industrial de 2 mm ofreciendo consistencia a la carpeta, espuma 1.5 mm alrededor de la carpeta es cosida con hilo color negro.
- BOLSILLO: Bolsillo en el interior de la carpeta forrado en seda color negro con costura en hilo negro su dimensión es 42 cm x 9 cm.
- ESCUDO INSTITUCIONAL: Repujado, dimensiones del escudo 14.5 cm x 9.5 cm, ubicado en el centro de la carpeta.
CORTE INTERNO
- ACABADOS INTERNOS: Tapas forradas en seda tifón con costura en la parte del centro de 4 cintas, de 1.5 satinadas color dorado para sostener el diploma.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</si>
</sst>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70" zoomScaleNormal="70" zoomScaleSheetLayoutView="70" zoomScalePageLayoutView="55" workbookViewId="0">
      <selection activeCell="F10" sqref="F10:G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26"/>
      <c r="J12" s="26"/>
      <c r="K12" s="17"/>
    </row>
    <row r="13" spans="1:15" ht="15.75" thickBot="1" x14ac:dyDescent="0.3">
      <c r="A13" s="50"/>
      <c r="B13" s="51"/>
      <c r="C13" s="19"/>
      <c r="D13" s="18"/>
      <c r="E13" s="16"/>
      <c r="F13" s="16"/>
      <c r="G13" s="16"/>
      <c r="K13" s="17"/>
    </row>
    <row r="14" spans="1:15" ht="30" customHeight="1" thickBot="1" x14ac:dyDescent="0.3">
      <c r="A14" s="50"/>
      <c r="B14" s="51"/>
      <c r="C14" s="19"/>
      <c r="D14" s="45" t="s">
        <v>18</v>
      </c>
      <c r="E14" s="46"/>
      <c r="F14" s="46"/>
      <c r="G14" s="47"/>
      <c r="H14" s="7"/>
      <c r="I14" s="26"/>
      <c r="J14" s="26"/>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6"/>
      <c r="J16" s="26"/>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370.5" x14ac:dyDescent="0.2">
      <c r="A20" s="29">
        <v>1</v>
      </c>
      <c r="B20" s="35" t="s">
        <v>47</v>
      </c>
      <c r="C20" s="33"/>
      <c r="D20" s="36">
        <v>2340</v>
      </c>
      <c r="E20" s="34" t="s">
        <v>44</v>
      </c>
      <c r="F20" s="31"/>
      <c r="G20" s="25">
        <v>0</v>
      </c>
      <c r="H20" s="1">
        <f t="shared" ref="H20:H22" si="0">+ROUND(F20*G20,0)</f>
        <v>0</v>
      </c>
      <c r="I20" s="25">
        <v>0</v>
      </c>
      <c r="J20" s="1">
        <f t="shared" ref="J20:J22" si="1">ROUND(F20*I20,0)</f>
        <v>0</v>
      </c>
      <c r="K20" s="1">
        <f t="shared" ref="K20:K22" si="2">ROUND(F20+H20+J20,0)</f>
        <v>0</v>
      </c>
      <c r="L20" s="1">
        <f t="shared" ref="L20:L22" si="3">ROUND(F20*D20,0)</f>
        <v>0</v>
      </c>
      <c r="M20" s="1">
        <f t="shared" ref="M20:M22" si="4">ROUND(L20*G20,0)</f>
        <v>0</v>
      </c>
      <c r="N20" s="1">
        <f t="shared" ref="N20:N22" si="5">ROUND(L20*I20,0)</f>
        <v>0</v>
      </c>
      <c r="O20" s="2">
        <f t="shared" ref="O20:O22" si="6">ROUND(L20+N20+M20,0)</f>
        <v>0</v>
      </c>
    </row>
    <row r="21" spans="1:15" s="22" customFormat="1" ht="85.5" customHeight="1" x14ac:dyDescent="0.2">
      <c r="A21" s="29">
        <v>2</v>
      </c>
      <c r="B21" s="35" t="s">
        <v>45</v>
      </c>
      <c r="C21" s="30"/>
      <c r="D21" s="36">
        <v>2600</v>
      </c>
      <c r="E21" s="34" t="s">
        <v>44</v>
      </c>
      <c r="F21" s="31"/>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72.75" customHeight="1" x14ac:dyDescent="0.2">
      <c r="A22" s="29">
        <v>3</v>
      </c>
      <c r="B22" s="35" t="s">
        <v>46</v>
      </c>
      <c r="C22" s="30"/>
      <c r="D22" s="36">
        <v>4000</v>
      </c>
      <c r="E22" s="34" t="s">
        <v>44</v>
      </c>
      <c r="F22" s="31"/>
      <c r="G22" s="25">
        <v>0</v>
      </c>
      <c r="H22" s="1">
        <f t="shared" si="0"/>
        <v>0</v>
      </c>
      <c r="I22" s="25">
        <v>0</v>
      </c>
      <c r="J22" s="1">
        <f t="shared" si="1"/>
        <v>0</v>
      </c>
      <c r="K22" s="1">
        <f t="shared" si="2"/>
        <v>0</v>
      </c>
      <c r="L22" s="1">
        <f t="shared" si="3"/>
        <v>0</v>
      </c>
      <c r="M22" s="1">
        <f t="shared" si="4"/>
        <v>0</v>
      </c>
      <c r="N22" s="1">
        <f t="shared" si="5"/>
        <v>0</v>
      </c>
      <c r="O22" s="2">
        <f t="shared" si="6"/>
        <v>0</v>
      </c>
    </row>
    <row r="23" spans="1:15" s="22" customFormat="1" ht="42" customHeight="1" x14ac:dyDescent="0.2">
      <c r="A23" s="32"/>
      <c r="B23" s="70"/>
      <c r="C23" s="70"/>
      <c r="D23" s="70"/>
      <c r="E23" s="70"/>
      <c r="F23" s="70"/>
      <c r="G23" s="70"/>
      <c r="H23" s="70"/>
      <c r="I23" s="70"/>
      <c r="J23" s="70"/>
      <c r="K23" s="70"/>
      <c r="L23" s="70"/>
      <c r="M23" s="71" t="s">
        <v>35</v>
      </c>
      <c r="N23" s="71"/>
      <c r="O23" s="28">
        <f>SUMIF(G:G,0%,L:L)</f>
        <v>0</v>
      </c>
    </row>
    <row r="24" spans="1:15" s="22" customFormat="1" ht="39" customHeight="1" thickBot="1" x14ac:dyDescent="0.25">
      <c r="A24" s="59" t="s">
        <v>24</v>
      </c>
      <c r="B24" s="60"/>
      <c r="C24" s="60"/>
      <c r="D24" s="60"/>
      <c r="E24" s="60"/>
      <c r="F24" s="60"/>
      <c r="G24" s="60"/>
      <c r="H24" s="60"/>
      <c r="I24" s="60"/>
      <c r="J24" s="60"/>
      <c r="K24" s="60"/>
      <c r="L24" s="60"/>
      <c r="M24" s="72" t="s">
        <v>10</v>
      </c>
      <c r="N24" s="72"/>
      <c r="O24" s="4">
        <f>SUMIF(G:G,5%,L:L)</f>
        <v>0</v>
      </c>
    </row>
    <row r="25" spans="1:15" s="22" customFormat="1" ht="37.5" customHeight="1" x14ac:dyDescent="0.2">
      <c r="A25" s="55" t="s">
        <v>42</v>
      </c>
      <c r="B25" s="56"/>
      <c r="C25" s="56"/>
      <c r="D25" s="56"/>
      <c r="E25" s="56"/>
      <c r="F25" s="56"/>
      <c r="G25" s="56"/>
      <c r="H25" s="56"/>
      <c r="I25" s="56"/>
      <c r="J25" s="56"/>
      <c r="K25" s="56"/>
      <c r="L25" s="57"/>
      <c r="M25" s="72" t="s">
        <v>11</v>
      </c>
      <c r="N25" s="72"/>
      <c r="O25" s="4">
        <f>SUMIF(G:G,19%,L:L)</f>
        <v>0</v>
      </c>
    </row>
    <row r="26" spans="1:15" s="22" customFormat="1" ht="37.5" customHeight="1" x14ac:dyDescent="0.2">
      <c r="A26" s="58"/>
      <c r="B26" s="58"/>
      <c r="C26" s="58"/>
      <c r="D26" s="58"/>
      <c r="E26" s="58"/>
      <c r="F26" s="58"/>
      <c r="G26" s="58"/>
      <c r="H26" s="58"/>
      <c r="I26" s="58"/>
      <c r="J26" s="58"/>
      <c r="K26" s="58"/>
      <c r="L26" s="58"/>
      <c r="M26" s="37" t="s">
        <v>7</v>
      </c>
      <c r="N26" s="38"/>
      <c r="O26" s="5">
        <f>SUM(O23:O25)</f>
        <v>0</v>
      </c>
    </row>
    <row r="27" spans="1:15" s="22" customFormat="1" ht="27.75" customHeight="1" x14ac:dyDescent="0.2">
      <c r="A27" s="58"/>
      <c r="B27" s="58"/>
      <c r="C27" s="58"/>
      <c r="D27" s="58"/>
      <c r="E27" s="58"/>
      <c r="F27" s="58"/>
      <c r="G27" s="58"/>
      <c r="H27" s="58"/>
      <c r="I27" s="58"/>
      <c r="J27" s="58"/>
      <c r="K27" s="58"/>
      <c r="L27" s="58"/>
      <c r="M27" s="73" t="s">
        <v>12</v>
      </c>
      <c r="N27" s="74"/>
      <c r="O27" s="6">
        <f>ROUND(O24*5%,0)</f>
        <v>0</v>
      </c>
    </row>
    <row r="28" spans="1:15" s="22" customFormat="1" ht="30" customHeight="1" x14ac:dyDescent="0.2">
      <c r="A28" s="58"/>
      <c r="B28" s="58"/>
      <c r="C28" s="58"/>
      <c r="D28" s="58"/>
      <c r="E28" s="58"/>
      <c r="F28" s="58"/>
      <c r="G28" s="58"/>
      <c r="H28" s="58"/>
      <c r="I28" s="58"/>
      <c r="J28" s="58"/>
      <c r="K28" s="58"/>
      <c r="L28" s="58"/>
      <c r="M28" s="73" t="s">
        <v>13</v>
      </c>
      <c r="N28" s="74"/>
      <c r="O28" s="4">
        <f>ROUND(O25*19%,0)</f>
        <v>0</v>
      </c>
    </row>
    <row r="29" spans="1:15" s="22" customFormat="1" ht="30" customHeight="1" x14ac:dyDescent="0.2">
      <c r="A29" s="58"/>
      <c r="B29" s="58"/>
      <c r="C29" s="58"/>
      <c r="D29" s="58"/>
      <c r="E29" s="58"/>
      <c r="F29" s="58"/>
      <c r="G29" s="58"/>
      <c r="H29" s="58"/>
      <c r="I29" s="58"/>
      <c r="J29" s="58"/>
      <c r="K29" s="58"/>
      <c r="L29" s="58"/>
      <c r="M29" s="37" t="s">
        <v>14</v>
      </c>
      <c r="N29" s="38"/>
      <c r="O29" s="5">
        <f>SUM(O27:O28)</f>
        <v>0</v>
      </c>
    </row>
    <row r="30" spans="1:15" s="22" customFormat="1" ht="30" customHeight="1" x14ac:dyDescent="0.2">
      <c r="A30" s="58"/>
      <c r="B30" s="58"/>
      <c r="C30" s="58"/>
      <c r="D30" s="58"/>
      <c r="E30" s="58"/>
      <c r="F30" s="58"/>
      <c r="G30" s="58"/>
      <c r="H30" s="58"/>
      <c r="I30" s="58"/>
      <c r="J30" s="58"/>
      <c r="K30" s="58"/>
      <c r="L30" s="58"/>
      <c r="M30" s="41" t="s">
        <v>33</v>
      </c>
      <c r="N30" s="42"/>
      <c r="O30" s="4">
        <f>SUMIF(I:I,8%,N:N)</f>
        <v>0</v>
      </c>
    </row>
    <row r="31" spans="1:15" s="22" customFormat="1" ht="37.5" customHeight="1" x14ac:dyDescent="0.2">
      <c r="A31" s="58"/>
      <c r="B31" s="58"/>
      <c r="C31" s="58"/>
      <c r="D31" s="58"/>
      <c r="E31" s="58"/>
      <c r="F31" s="58"/>
      <c r="G31" s="58"/>
      <c r="H31" s="58"/>
      <c r="I31" s="58"/>
      <c r="J31" s="58"/>
      <c r="K31" s="58"/>
      <c r="L31" s="58"/>
      <c r="M31" s="39" t="s">
        <v>32</v>
      </c>
      <c r="N31" s="40"/>
      <c r="O31" s="5">
        <f>SUM(O30)</f>
        <v>0</v>
      </c>
    </row>
    <row r="32" spans="1:15" s="22" customFormat="1" ht="59.25" customHeight="1" x14ac:dyDescent="0.2">
      <c r="A32" s="58"/>
      <c r="B32" s="58"/>
      <c r="C32" s="58"/>
      <c r="D32" s="58"/>
      <c r="E32" s="58"/>
      <c r="F32" s="58"/>
      <c r="G32" s="58"/>
      <c r="H32" s="58"/>
      <c r="I32" s="58"/>
      <c r="J32" s="58"/>
      <c r="K32" s="58"/>
      <c r="L32" s="58"/>
      <c r="M32" s="39" t="s">
        <v>15</v>
      </c>
      <c r="N32" s="40"/>
      <c r="O32" s="5">
        <f>+O26+O29+O31</f>
        <v>0</v>
      </c>
    </row>
    <row r="35" spans="1:3" x14ac:dyDescent="0.25">
      <c r="B35" s="27"/>
      <c r="C35" s="27"/>
    </row>
    <row r="36" spans="1:3" x14ac:dyDescent="0.25">
      <c r="B36" s="68"/>
      <c r="C36" s="68"/>
    </row>
    <row r="37" spans="1:3" ht="15.75" thickBot="1" x14ac:dyDescent="0.3">
      <c r="B37" s="69"/>
      <c r="C37" s="69"/>
    </row>
    <row r="38" spans="1:3" x14ac:dyDescent="0.25">
      <c r="B38" s="62" t="s">
        <v>20</v>
      </c>
      <c r="C38" s="62"/>
    </row>
    <row r="40" spans="1:3" x14ac:dyDescent="0.25">
      <c r="A40" s="23" t="s">
        <v>43</v>
      </c>
    </row>
  </sheetData>
  <sheetProtection algorithmName="SHA-512" hashValue="0uCa63qk4h29LsJkRcj8zAZe2oTZfvWGSTTcCoIpmlSu+qKn8AUm44nEdqII8lvBOxzH2hSQoGt9Aqzh6qrzsw==" saltValue="CsnuieCyIVLvmydaWl2Ghg==" spinCount="100000" sheet="1"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http://schemas.openxmlformats.org/package/2006/metadata/core-properties"/>
    <ds:schemaRef ds:uri="http://purl.org/dc/dcmitype/"/>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te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2023-04-21T23:03:02Z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