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3/PROCESOS/2023/MARZO/F-CD-053 TOGAS/"/>
    </mc:Choice>
  </mc:AlternateContent>
  <xr:revisionPtr revIDLastSave="0" documentId="8_{41685B60-F7CE-4618-A042-CDE9EE035ECA}" xr6:coauthVersionLast="36" xr6:coauthVersionMax="36" xr10:uidLastSave="{00000000-0000-0000-0000-000000000000}"/>
  <bookViews>
    <workbookView xWindow="0" yWindow="0" windowWidth="15360" windowHeight="7530" xr2:uid="{00000000-000D-0000-FFFF-FFFF00000000}"/>
  </bookViews>
  <sheets>
    <sheet name="Hoja1" sheetId="1" r:id="rId1"/>
    <sheet name="Hoja2" sheetId="2" state="hidden"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J21" i="1"/>
  <c r="L21" i="1"/>
  <c r="M21" i="1" s="1"/>
  <c r="H22" i="1"/>
  <c r="J22" i="1"/>
  <c r="L22" i="1"/>
  <c r="M22" i="1" s="1"/>
  <c r="H23" i="1"/>
  <c r="J23" i="1"/>
  <c r="L23" i="1"/>
  <c r="M23" i="1" s="1"/>
  <c r="N22" i="1" l="1"/>
  <c r="O22" i="1" s="1"/>
  <c r="K23" i="1"/>
  <c r="K22" i="1"/>
  <c r="K21" i="1"/>
  <c r="N23" i="1"/>
  <c r="O23" i="1" s="1"/>
  <c r="N21" i="1"/>
  <c r="O21" i="1" s="1"/>
  <c r="H20" i="1"/>
  <c r="J20" i="1" l="1"/>
  <c r="L20" i="1"/>
  <c r="M20" i="1" s="1"/>
  <c r="O25" i="1"/>
  <c r="O28" i="1" s="1"/>
  <c r="N20" i="1" l="1"/>
  <c r="O20" i="1" s="1"/>
  <c r="K20" i="1"/>
  <c r="O31" i="1"/>
  <c r="O24" i="1"/>
  <c r="O32" i="1" l="1"/>
  <c r="O26" i="1" l="1"/>
  <c r="O29" i="1" l="1"/>
  <c r="O30" i="1" s="1"/>
  <c r="O27" i="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<sst xmlns="http://schemas.openxmlformats.org/spreadsheetml/2006/main" count="53" uniqueCount="49">
  <si>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</si>
  <si>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</si>
  <si>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</si>
  <si>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</si>
  <si>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</si>
  <si>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</si>
  <si>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</si>
  <si>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</si>
  <si>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</si>
  <si>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</si>
  <si>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</si>
  <si>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</si>
  <si>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</si>
  <si>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</si>
  <si>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</si>
  <si>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</si>
  <si>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</si>
  <si>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</si>
  <si>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</si>
  <si>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</si>
  <si>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</si>
  <si>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</si>
  <si>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</si>
  <si>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</si>
  <si>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</si>
  <si>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</si>
  <si>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</si>
  <si>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</si>
  <si>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</si>
  <si>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</si>
  <si>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</si>
  <si>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</si>
  <si>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</si>
  <si>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</si>
  <si>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</si>
  <si>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</si>
  <si>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</si>
  <si>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</si>
  <si>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</si>
  <si>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</si>
  <si>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</si>
  <si>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</si>
  <si>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</si>
  <si>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</si>
  <si>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</si>
  <si>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Lavado de birretes FUSAGASUGÁ
Servicio de lavado de birretes para el IPA 2023 con su
respectivo plástico que lo recubra para cada uno de los birretes en la sede de Fusagasugá de la Universidad de Cundinamarca.
Nota: Los birretes se deben recoger en la sede de Fusagasugá diagonal 18 N° 20-29 y ser regresaran a la sede antes mencionadas en buenas condiciones</t>
  </si>
  <si>
    <t>Lavado de birretes FUSAGASUGÁ
Servicio de lavado de birretes para el IIPA 2023 con su
respectivo plástico que lo recubra para cada uno de los birretes en la sede de Fusagasugá de la Universidad de Cundinamarca.
Nota: Los birretes se deben recoger en la sede de Fusagasugá diagonal 18 N° 20-29 y ser regresaran a la sede antes mencionadas en buenas condiciones</t>
  </si>
  <si>
    <t>Lavado de togas FUSAGASUGÁ
Servicio de lavado y planchado a vapor de las togas para el IIPA 2023 con su respectivo plástico que la recubra y gancho plástico para colgar para cada una de las togas en la sede de Fusagasugá de la Universidad de Cundinamarca
Nota: Las togas se deben recoger en la sede de Fusagasugá diagonal 18 N° 20-29 y ser regresaran a la sede antes mencionadas en buenas condiciones</t>
  </si>
  <si>
    <t>Lavado de togas FUSAGASUGÁ
Servicio de lavado y planchado a vapor de las togas para el IPA 2023 con su respectivo plástico que la recubra y gancho plástico para colgar para cada una de las togas en la sede de Fusagasugá de la Universidad de Cundinamarca
Nota: Las togas se deben recoger en la sede de Fusagasugá diagonal 18 N° 20-29 y ser regresaran a la sede antes mencionadas en buenas condiciones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</si>
</sst>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1" xfId="0" applyFont="1" applyBorder="1" applyAlignment="1" applyProtection="1">
      <alignmen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8"/>
      <c r="J12" s="28"/>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8"/>
      <c r="J14" s="28"/>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172.5" customHeight="1" x14ac:dyDescent="0.25">
      <c r="A20" s="30">
        <v>1</v>
      </c>
      <c r="B20" s="74" t="s">
        <v>48</v>
      </c>
      <c r="C20" s="31"/>
      <c r="D20" s="24">
        <v>289</v>
      </c>
      <c r="E20" s="32" t="s">
        <v>44</v>
      </c>
      <c r="F20" s="33"/>
      <c r="G20" s="27">
        <v>0</v>
      </c>
      <c r="H20" s="1">
        <f>+ROUND(F20*G20,0)</f>
        <v>0</v>
      </c>
      <c r="I20" s="27">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183" customHeight="1" x14ac:dyDescent="0.25">
      <c r="A21" s="30">
        <v>2</v>
      </c>
      <c r="B21" s="74" t="s">
        <v>47</v>
      </c>
      <c r="C21" s="31"/>
      <c r="D21" s="24">
        <v>289</v>
      </c>
      <c r="E21" s="32" t="s">
        <v>44</v>
      </c>
      <c r="F21" s="33"/>
      <c r="G21" s="27">
        <v>0</v>
      </c>
      <c r="H21" s="1">
        <f t="shared" ref="H21:H23" si="6">+ROUND(F21*G21,0)</f>
        <v>0</v>
      </c>
      <c r="I21" s="27">
        <v>0</v>
      </c>
      <c r="J21" s="1">
        <f t="shared" ref="J21:J23" si="7">ROUND(F21*I21,0)</f>
        <v>0</v>
      </c>
      <c r="K21" s="1">
        <f t="shared" ref="K21:K23" si="8">ROUND(F21+H21+J21,0)</f>
        <v>0</v>
      </c>
      <c r="L21" s="1">
        <f t="shared" ref="L21:L23" si="9">ROUND(F21*D21,0)</f>
        <v>0</v>
      </c>
      <c r="M21" s="1">
        <f t="shared" ref="M21:M23" si="10">ROUND(L21*G21,0)</f>
        <v>0</v>
      </c>
      <c r="N21" s="1">
        <f t="shared" ref="N21:N23" si="11">ROUND(L21*I21,0)</f>
        <v>0</v>
      </c>
      <c r="O21" s="2">
        <f t="shared" ref="O21:O23" si="12">ROUND(L21+N21+M21,0)</f>
        <v>0</v>
      </c>
    </row>
    <row r="22" spans="1:15" s="23" customFormat="1" ht="158.25" customHeight="1" x14ac:dyDescent="0.25">
      <c r="A22" s="30">
        <v>3</v>
      </c>
      <c r="B22" s="74" t="s">
        <v>45</v>
      </c>
      <c r="C22" s="31"/>
      <c r="D22" s="24">
        <v>250</v>
      </c>
      <c r="E22" s="32" t="s">
        <v>44</v>
      </c>
      <c r="F22" s="33"/>
      <c r="G22" s="27">
        <v>0</v>
      </c>
      <c r="H22" s="1">
        <f t="shared" si="6"/>
        <v>0</v>
      </c>
      <c r="I22" s="27">
        <v>0</v>
      </c>
      <c r="J22" s="1">
        <f t="shared" si="7"/>
        <v>0</v>
      </c>
      <c r="K22" s="1">
        <f t="shared" si="8"/>
        <v>0</v>
      </c>
      <c r="L22" s="1">
        <f t="shared" si="9"/>
        <v>0</v>
      </c>
      <c r="M22" s="1">
        <f t="shared" si="10"/>
        <v>0</v>
      </c>
      <c r="N22" s="1">
        <f t="shared" si="11"/>
        <v>0</v>
      </c>
      <c r="O22" s="2">
        <f t="shared" si="12"/>
        <v>0</v>
      </c>
    </row>
    <row r="23" spans="1:15" s="23" customFormat="1" ht="157.5" customHeight="1" x14ac:dyDescent="0.25">
      <c r="A23" s="30">
        <v>4</v>
      </c>
      <c r="B23" s="74" t="s">
        <v>46</v>
      </c>
      <c r="C23" s="31"/>
      <c r="D23" s="24">
        <v>250</v>
      </c>
      <c r="E23" s="32" t="s">
        <v>44</v>
      </c>
      <c r="F23" s="33"/>
      <c r="G23" s="27">
        <v>0</v>
      </c>
      <c r="H23" s="1">
        <f t="shared" si="6"/>
        <v>0</v>
      </c>
      <c r="I23" s="27">
        <v>0</v>
      </c>
      <c r="J23" s="1">
        <f t="shared" si="7"/>
        <v>0</v>
      </c>
      <c r="K23" s="1">
        <f t="shared" si="8"/>
        <v>0</v>
      </c>
      <c r="L23" s="1">
        <f t="shared" si="9"/>
        <v>0</v>
      </c>
      <c r="M23" s="1">
        <f t="shared" si="10"/>
        <v>0</v>
      </c>
      <c r="N23" s="1">
        <f t="shared" si="11"/>
        <v>0</v>
      </c>
      <c r="O23" s="2">
        <f t="shared" si="12"/>
        <v>0</v>
      </c>
    </row>
    <row r="24" spans="1:15" s="23" customFormat="1" ht="42" customHeight="1" thickBot="1" x14ac:dyDescent="0.25">
      <c r="A24" s="19"/>
      <c r="B24" s="69"/>
      <c r="C24" s="69"/>
      <c r="D24" s="69"/>
      <c r="E24" s="69"/>
      <c r="F24" s="69"/>
      <c r="G24" s="69"/>
      <c r="H24" s="69"/>
      <c r="I24" s="69"/>
      <c r="J24" s="69"/>
      <c r="K24" s="69"/>
      <c r="L24" s="69"/>
      <c r="M24" s="70" t="s">
        <v>35</v>
      </c>
      <c r="N24" s="70"/>
      <c r="O24" s="29">
        <f>SUMIF(G:G,0%,L:L)</f>
        <v>0</v>
      </c>
    </row>
    <row r="25" spans="1:15" s="23" customFormat="1" ht="39" customHeight="1" thickBot="1" x14ac:dyDescent="0.25">
      <c r="A25" s="58" t="s">
        <v>24</v>
      </c>
      <c r="B25" s="59"/>
      <c r="C25" s="59"/>
      <c r="D25" s="59"/>
      <c r="E25" s="59"/>
      <c r="F25" s="59"/>
      <c r="G25" s="59"/>
      <c r="H25" s="59"/>
      <c r="I25" s="59"/>
      <c r="J25" s="59"/>
      <c r="K25" s="59"/>
      <c r="L25" s="59"/>
      <c r="M25" s="71" t="s">
        <v>10</v>
      </c>
      <c r="N25" s="71"/>
      <c r="O25" s="4">
        <f>SUMIF(G:G,5%,L:L)</f>
        <v>0</v>
      </c>
    </row>
    <row r="26" spans="1:15" s="23" customFormat="1" ht="30" customHeight="1" x14ac:dyDescent="0.2">
      <c r="A26" s="54" t="s">
        <v>42</v>
      </c>
      <c r="B26" s="55"/>
      <c r="C26" s="55"/>
      <c r="D26" s="55"/>
      <c r="E26" s="55"/>
      <c r="F26" s="55"/>
      <c r="G26" s="55"/>
      <c r="H26" s="55"/>
      <c r="I26" s="55"/>
      <c r="J26" s="55"/>
      <c r="K26" s="55"/>
      <c r="L26" s="56"/>
      <c r="M26" s="71" t="s">
        <v>11</v>
      </c>
      <c r="N26" s="71"/>
      <c r="O26" s="4">
        <f>SUMIF(G:G,19%,L:L)</f>
        <v>0</v>
      </c>
    </row>
    <row r="27" spans="1:15" s="23" customFormat="1" ht="30" customHeight="1" x14ac:dyDescent="0.2">
      <c r="A27" s="57"/>
      <c r="B27" s="57"/>
      <c r="C27" s="57"/>
      <c r="D27" s="57"/>
      <c r="E27" s="57"/>
      <c r="F27" s="57"/>
      <c r="G27" s="57"/>
      <c r="H27" s="57"/>
      <c r="I27" s="57"/>
      <c r="J27" s="57"/>
      <c r="K27" s="57"/>
      <c r="L27" s="57"/>
      <c r="M27" s="36" t="s">
        <v>7</v>
      </c>
      <c r="N27" s="37"/>
      <c r="O27" s="5">
        <f>SUM(O24:O26)</f>
        <v>0</v>
      </c>
    </row>
    <row r="28" spans="1:15" s="23" customFormat="1" ht="30" customHeight="1" x14ac:dyDescent="0.2">
      <c r="A28" s="57"/>
      <c r="B28" s="57"/>
      <c r="C28" s="57"/>
      <c r="D28" s="57"/>
      <c r="E28" s="57"/>
      <c r="F28" s="57"/>
      <c r="G28" s="57"/>
      <c r="H28" s="57"/>
      <c r="I28" s="57"/>
      <c r="J28" s="57"/>
      <c r="K28" s="57"/>
      <c r="L28" s="57"/>
      <c r="M28" s="72" t="s">
        <v>12</v>
      </c>
      <c r="N28" s="73"/>
      <c r="O28" s="6">
        <f>ROUND(O25*5%,0)</f>
        <v>0</v>
      </c>
    </row>
    <row r="29" spans="1:15" s="23" customFormat="1" ht="30" customHeight="1" x14ac:dyDescent="0.2">
      <c r="A29" s="57"/>
      <c r="B29" s="57"/>
      <c r="C29" s="57"/>
      <c r="D29" s="57"/>
      <c r="E29" s="57"/>
      <c r="F29" s="57"/>
      <c r="G29" s="57"/>
      <c r="H29" s="57"/>
      <c r="I29" s="57"/>
      <c r="J29" s="57"/>
      <c r="K29" s="57"/>
      <c r="L29" s="57"/>
      <c r="M29" s="72" t="s">
        <v>13</v>
      </c>
      <c r="N29" s="73"/>
      <c r="O29" s="4">
        <f>ROUND(O26*19%,0)</f>
        <v>0</v>
      </c>
    </row>
    <row r="30" spans="1:15" s="23" customFormat="1" ht="30" customHeight="1" x14ac:dyDescent="0.2">
      <c r="A30" s="57"/>
      <c r="B30" s="57"/>
      <c r="C30" s="57"/>
      <c r="D30" s="57"/>
      <c r="E30" s="57"/>
      <c r="F30" s="57"/>
      <c r="G30" s="57"/>
      <c r="H30" s="57"/>
      <c r="I30" s="57"/>
      <c r="J30" s="57"/>
      <c r="K30" s="57"/>
      <c r="L30" s="57"/>
      <c r="M30" s="36" t="s">
        <v>14</v>
      </c>
      <c r="N30" s="37"/>
      <c r="O30" s="5">
        <f>SUM(O28:O29)</f>
        <v>0</v>
      </c>
    </row>
    <row r="31" spans="1:15" s="23" customFormat="1" ht="30" customHeight="1" x14ac:dyDescent="0.2">
      <c r="A31" s="57"/>
      <c r="B31" s="57"/>
      <c r="C31" s="57"/>
      <c r="D31" s="57"/>
      <c r="E31" s="57"/>
      <c r="F31" s="57"/>
      <c r="G31" s="57"/>
      <c r="H31" s="57"/>
      <c r="I31" s="57"/>
      <c r="J31" s="57"/>
      <c r="K31" s="57"/>
      <c r="L31" s="57"/>
      <c r="M31" s="40" t="s">
        <v>33</v>
      </c>
      <c r="N31" s="41"/>
      <c r="O31" s="4">
        <f>SUMIF(I:I,8%,N:N)</f>
        <v>0</v>
      </c>
    </row>
    <row r="32" spans="1:15" s="23" customFormat="1" ht="37.5" customHeight="1" x14ac:dyDescent="0.2">
      <c r="A32" s="57"/>
      <c r="B32" s="57"/>
      <c r="C32" s="57"/>
      <c r="D32" s="57"/>
      <c r="E32" s="57"/>
      <c r="F32" s="57"/>
      <c r="G32" s="57"/>
      <c r="H32" s="57"/>
      <c r="I32" s="57"/>
      <c r="J32" s="57"/>
      <c r="K32" s="57"/>
      <c r="L32" s="57"/>
      <c r="M32" s="38" t="s">
        <v>32</v>
      </c>
      <c r="N32" s="39"/>
      <c r="O32" s="5">
        <f>SUM(O31)</f>
        <v>0</v>
      </c>
    </row>
    <row r="33" spans="1:15" s="23" customFormat="1" ht="71.25" customHeight="1" x14ac:dyDescent="0.2">
      <c r="A33" s="57"/>
      <c r="B33" s="57"/>
      <c r="C33" s="57"/>
      <c r="D33" s="57"/>
      <c r="E33" s="57"/>
      <c r="F33" s="57"/>
      <c r="G33" s="57"/>
      <c r="H33" s="57"/>
      <c r="I33" s="57"/>
      <c r="J33" s="57"/>
      <c r="K33" s="57"/>
      <c r="L33" s="57"/>
      <c r="M33" s="38" t="s">
        <v>15</v>
      </c>
      <c r="N33" s="39"/>
      <c r="O33" s="5">
        <f>+O27+O30+O32</f>
        <v>0</v>
      </c>
    </row>
    <row r="36" spans="1:15" x14ac:dyDescent="0.25">
      <c r="B36" s="35"/>
      <c r="C36" s="35"/>
    </row>
    <row r="37" spans="1:15" x14ac:dyDescent="0.25">
      <c r="B37" s="67"/>
      <c r="C37" s="67"/>
    </row>
    <row r="38" spans="1:15" ht="15.75" thickBot="1" x14ac:dyDescent="0.3">
      <c r="B38" s="68"/>
      <c r="C38" s="68"/>
    </row>
    <row r="39" spans="1:15" x14ac:dyDescent="0.25">
      <c r="B39" s="61" t="s">
        <v>20</v>
      </c>
      <c r="C39" s="61"/>
    </row>
    <row r="41" spans="1:15" x14ac:dyDescent="0.25">
      <c r="A41" s="25" t="s">
        <v>43</v>
      </c>
    </row>
    <row r="42" spans="1:15" x14ac:dyDescent="0.25">
      <c r="I42" s="34"/>
    </row>
  </sheetData>
  <sheetProtection algorithmName="SHA-512" hashValue="3LNDPYP3qWljpz1fOcCe0gKdzkCQYjDtTLgQ3Bg3mNS5jx5Tr/qVfrOY8LBfsNmfpJRYsDfZf8p9SJd0Mqk9zQ==" saltValue="YTBhbIkwCLZBo+iAgN8kpA==" spinCount="100000" sheet="1" scenarios="1" selectLockedCells="1"/>
  <mergeCells count="30">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 ref="A2:A5"/>
    <mergeCell ref="D12:G12"/>
    <mergeCell ref="A12:B16"/>
    <mergeCell ref="B2:M2"/>
    <mergeCell ref="B3:M3"/>
    <mergeCell ref="B4:M5"/>
    <mergeCell ref="M30:N30"/>
    <mergeCell ref="M33:N33"/>
    <mergeCell ref="M31:N31"/>
    <mergeCell ref="M32:N32"/>
    <mergeCell ref="N2:O2"/>
    <mergeCell ref="N3:O3"/>
    <mergeCell ref="N4:O4"/>
    <mergeCell ref="N5:O5"/>
  </mergeCells>
  <dataValidations count="1">
    <dataValidation type="whole" allowBlank="1" showInputMessage="1" showErrorMessage="1" sqref="F20:F23"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G20:G23</xm:sqref>
        </x14:dataValidation>
        <x14:dataValidation type="list" allowBlank="1" showInputMessage="1" showErrorMessage="1" xr:uid="{00000000-0002-0000-0000-000002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f77f2dd4-ab50-435b-ab4d-6167261064d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5" ma:contentTypeDescription="Create a new document." ma:contentTypeScope="" ma:versionID="220b4c6578dde97acf34a88278ae5644">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89b3ad2425ef471046c8b6659a967095"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dcmitype/"/>
    <ds:schemaRef ds:uri="http://purl.org/dc/elements/1.1/"/>
    <ds:schemaRef ds:uri="http://schemas.microsoft.com/sharepoint/v3"/>
    <ds:schemaRef ds:uri="f77f2dd4-ab50-435b-ab4d-6167261064db"/>
    <ds:schemaRef ds:uri="http://schemas.microsoft.com/office/2006/documentManagement/types"/>
    <ds:schemaRef ds:uri="http://schemas.microsoft.com/office/2006/metadata/properties"/>
    <ds:schemaRef ds:uri="http://www.w3.org/XML/1998/namespace"/>
    <ds:schemaRef ds:uri="8e2a4ddb-55b4-4487-b2cb-514bc0fbe095"/>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E6ABB21A-7514-4C15-8018-DB6C5DAA23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2023-03-13T21:16:38Z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