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JSANCHEZR\Desktop\FRANCY JHOANNA\3. VIGENCIA 2023 5 JULIO\5. INVITACIONES\INV PRIVADA 031 NODO ADICIONALCLUSTER\PUBLICAR\"/>
    </mc:Choice>
  </mc:AlternateContent>
  <bookViews>
    <workbookView xWindow="-120" yWindow="-120" windowWidth="20730" windowHeight="1116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H21" i="1"/>
  <c r="J21" i="1"/>
  <c r="L21" i="1"/>
  <c r="M21" i="1" s="1"/>
  <c r="N21" i="1" l="1"/>
  <c r="O21" i="1" s="1"/>
  <c r="K21" i="1"/>
  <c r="O23" i="1"/>
  <c r="O26" i="1" s="1"/>
  <c r="L20" i="1"/>
  <c r="M20" i="1" s="1"/>
  <c r="J20" i="1"/>
  <c r="K20" i="1" l="1"/>
  <c r="N20" i="1"/>
  <c r="O20" i="1" s="1"/>
  <c r="O29" i="1"/>
  <c r="O22" i="1"/>
  <c r="O30" i="1" l="1"/>
  <c r="O24" i="1" l="1"/>
  <c r="O27" i="1" s="1"/>
  <c r="O28" i="1" l="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<sst xmlns="http://schemas.openxmlformats.org/spreadsheetml/2006/main" count="51" uniqueCount="48">
  <si>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</si>
  <si>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</si>
  <si>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</si>
  <si>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</si>
  <si>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</si>
  <si>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</si>
  <si>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</si>
  <si>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</si>
  <si>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</si>
  <si>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</si>
  <si>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</si>
  <si>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</si>
  <si>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</si>
  <si>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</si>
  <si>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</si>
  <si>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</si>
  <si>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</si>
  <si>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</si>
  <si>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</si>
  <si>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</si>
  <si>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</si>
  <si>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</si>
  <si>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</si>
  <si>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</si>
  <si>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</si>
  <si>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</si>
  <si>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</si>
  <si>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</si>
  <si>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</si>
  <si>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</si>
  <si>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</si>
  <si>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</si>
  <si>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</si>
  <si>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</si>
  <si>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</si>
  <si>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</si>
  <si>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</si>
  <si>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</si>
  <si>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</si>
  <si>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</si>
  <si>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</si>
  <si>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</si>
  <si>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Código Serie Documental (Ver Tabla de Retención Documental).</t>
  </si>
  <si>
    <t>UNIDAD</t>
  </si>
  <si>
    <t>N/A</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</si>
  <si>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b/>
        <u/>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</si>
  <si>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NX-3160N-G8, 1 Node; 2x Intel Xeon-Gold 5317 processor (3 GHz/ 12-core/ 150W, Ice Lake) per node; 16-32GB Memory Module (3200MHz DDR4 RDIMM); 1-Intel 25/10GbE, 2-port, NIC (Intel XXV710-DA2); transceiver not included; 6-3.84 TB SSD; 2-3000 W Power supply unit; 2-C20/C21, 16A, 6ft Power cord; 2-Single Optical Transceiver, Ethernet, Short Range, SFP+, up to 10GbE bandwidth per SFP+ specifications; 2-LOM Module: Broadcom 10GbE, 2-port, Base-T NIC (BCM 57416).  Incluye: Subscription, Acropolis (AOS) Pro Software License &amp; Production Software Support Service 38mo e Instalación, configuración y puesta en marcha de la solución de hiperconvergencia (HCI) (despliegue de nodos). Incluye: Bolsa de 30Horas 7x24 Remoto / Presencial, Para apoyo a soporte o solicitudes de configuración, Solicitud a demanda sujeto a Disponibilidad. No incluye: Cableado estructurado, obra civil, pathcord, rack, canastilla ni demás elemento para su ajuste físico, Despliegue / migración de máquinas virtuales (VM)) -Presencial.</t>
  </si>
  <si>
    <t>Licenciamiento - OmniVista Cirrus - 3 YR SaaS Management for one Core OS 6900 model. Business Service &amp; Support Bundle per Licensed device. See Business Store for ordering.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</si>
</sst>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3" fillId="35" borderId="1"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20" zoomScale="64" zoomScaleNormal="55" zoomScaleSheetLayoutView="70" zoomScalePageLayoutView="55" workbookViewId="0">
      <selection activeCell="F21" sqref="F21"/>
    </sheetView>
  </sheetViews>
  <sheetFormatPr baseColWidth="10" defaultColWidth="11.42578125" defaultRowHeight="15" x14ac:dyDescent="0.25"/>
  <cols>
    <col min="1" max="1" width="13.28515625" style="7" customWidth="1"/>
    <col min="2" max="2" width="56.5703125" style="7"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9.85546875" style="9" bestFit="1" customWidth="1"/>
    <col min="15" max="15" width="18.7109375" style="9" customWidth="1"/>
    <col min="16" max="16384" width="11.42578125" style="9"/>
  </cols>
  <sheetData>
    <row r="1" spans="1:15" x14ac:dyDescent="0.25">
      <c r="F1" s="8"/>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0" t="s">
        <v>39</v>
      </c>
    </row>
    <row r="8" spans="1:15" x14ac:dyDescent="0.25">
      <c r="A8" s="10"/>
    </row>
    <row r="9" spans="1:15" x14ac:dyDescent="0.25">
      <c r="A9" s="11" t="s">
        <v>29</v>
      </c>
    </row>
    <row r="10" spans="1:15" ht="25.5" customHeight="1" x14ac:dyDescent="0.25">
      <c r="A10" s="42" t="s">
        <v>28</v>
      </c>
      <c r="B10" s="42"/>
      <c r="C10" s="12"/>
      <c r="E10" s="13" t="s">
        <v>21</v>
      </c>
      <c r="F10" s="47"/>
      <c r="G10" s="48"/>
      <c r="K10" s="14" t="s">
        <v>16</v>
      </c>
      <c r="L10" s="49"/>
      <c r="M10" s="50"/>
      <c r="N10" s="51"/>
    </row>
    <row r="11" spans="1:15" ht="15.75" thickBot="1" x14ac:dyDescent="0.3">
      <c r="A11" s="12"/>
      <c r="B11" s="12"/>
      <c r="C11" s="12"/>
      <c r="E11" s="15"/>
      <c r="F11" s="15"/>
      <c r="G11" s="15"/>
      <c r="K11" s="16"/>
      <c r="L11" s="17"/>
      <c r="M11" s="17"/>
      <c r="N11" s="17"/>
    </row>
    <row r="12" spans="1:15" ht="30.75" customHeight="1" thickBot="1" x14ac:dyDescent="0.3">
      <c r="A12" s="62" t="s">
        <v>26</v>
      </c>
      <c r="B12" s="63"/>
      <c r="C12" s="18"/>
      <c r="D12" s="44" t="s">
        <v>17</v>
      </c>
      <c r="E12" s="45"/>
      <c r="F12" s="45"/>
      <c r="G12" s="46"/>
      <c r="H12" s="6"/>
      <c r="I12" s="28"/>
      <c r="J12" s="28"/>
      <c r="K12" s="16"/>
    </row>
    <row r="13" spans="1:15" ht="15.75" thickBot="1" x14ac:dyDescent="0.3">
      <c r="A13" s="64"/>
      <c r="B13" s="65"/>
      <c r="C13" s="18"/>
      <c r="D13" s="19"/>
      <c r="E13" s="15"/>
      <c r="F13" s="15"/>
      <c r="G13" s="15"/>
      <c r="K13" s="16"/>
    </row>
    <row r="14" spans="1:15" ht="30" customHeight="1" thickBot="1" x14ac:dyDescent="0.3">
      <c r="A14" s="64"/>
      <c r="B14" s="65"/>
      <c r="C14" s="18"/>
      <c r="D14" s="44" t="s">
        <v>18</v>
      </c>
      <c r="E14" s="45"/>
      <c r="F14" s="45"/>
      <c r="G14" s="46"/>
      <c r="H14" s="6"/>
      <c r="I14" s="28"/>
      <c r="J14" s="28"/>
      <c r="K14" s="16"/>
    </row>
    <row r="15" spans="1:15" ht="18.75" customHeight="1" thickBot="1" x14ac:dyDescent="0.3">
      <c r="A15" s="64"/>
      <c r="B15" s="65"/>
      <c r="C15" s="18"/>
      <c r="E15" s="15"/>
      <c r="F15" s="15"/>
      <c r="G15" s="15"/>
      <c r="K15" s="16"/>
    </row>
    <row r="16" spans="1:15" ht="24" customHeight="1" thickBot="1" x14ac:dyDescent="0.3">
      <c r="A16" s="66"/>
      <c r="B16" s="67"/>
      <c r="C16" s="18"/>
      <c r="D16" s="44" t="s">
        <v>22</v>
      </c>
      <c r="E16" s="45"/>
      <c r="F16" s="45"/>
      <c r="G16" s="46"/>
      <c r="H16" s="6"/>
      <c r="I16" s="28"/>
      <c r="J16" s="28"/>
      <c r="K16" s="16"/>
      <c r="L16" s="17"/>
      <c r="M16" s="17"/>
      <c r="N16" s="17"/>
    </row>
    <row r="17" spans="1:15" x14ac:dyDescent="0.25">
      <c r="A17" s="12"/>
      <c r="B17" s="12"/>
      <c r="C17" s="12"/>
      <c r="E17" s="15"/>
      <c r="F17" s="15"/>
      <c r="G17" s="15"/>
      <c r="K17" s="16"/>
      <c r="L17" s="17"/>
      <c r="M17" s="17"/>
      <c r="N17" s="17"/>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35" customFormat="1" ht="309.75" customHeight="1" x14ac:dyDescent="0.25">
      <c r="A20" s="31">
        <v>1</v>
      </c>
      <c r="B20" s="32" t="s">
        <v>46</v>
      </c>
      <c r="C20" s="34" t="s">
        <v>44</v>
      </c>
      <c r="D20" s="24">
        <v>1</v>
      </c>
      <c r="E20" s="32" t="s">
        <v>43</v>
      </c>
      <c r="F20" s="33"/>
      <c r="G20" s="27">
        <v>0</v>
      </c>
      <c r="H20" s="1">
        <f>+ROUND(F20*G20,0)</f>
        <v>0</v>
      </c>
      <c r="I20" s="27">
        <v>0</v>
      </c>
      <c r="J20" s="1">
        <f t="shared" ref="J20" si="0">ROUND(F20*I20,0)</f>
        <v>0</v>
      </c>
      <c r="K20" s="1">
        <f>ROUND(F20+H20+J20,0)</f>
        <v>0</v>
      </c>
      <c r="L20" s="1">
        <f>ROUND(F20*D20,0)</f>
        <v>0</v>
      </c>
      <c r="M20" s="1">
        <f>ROUND(L20*G20,0)</f>
        <v>0</v>
      </c>
      <c r="N20" s="1">
        <f t="shared" ref="N20" si="1">ROUND(L20*I20,0)</f>
        <v>0</v>
      </c>
      <c r="O20" s="1">
        <f>ROUND(L20+N20+M20,0)</f>
        <v>0</v>
      </c>
    </row>
    <row r="21" spans="1:15" s="35" customFormat="1" ht="118.5" customHeight="1" x14ac:dyDescent="0.25">
      <c r="A21" s="31">
        <v>2</v>
      </c>
      <c r="B21" s="32" t="s">
        <v>47</v>
      </c>
      <c r="C21" s="34" t="s">
        <v>44</v>
      </c>
      <c r="D21" s="24">
        <v>2</v>
      </c>
      <c r="E21" s="32" t="s">
        <v>43</v>
      </c>
      <c r="F21" s="33"/>
      <c r="G21" s="27">
        <v>0</v>
      </c>
      <c r="H21" s="1">
        <f t="shared" ref="H21" si="2">+ROUND(F21*G21,0)</f>
        <v>0</v>
      </c>
      <c r="I21" s="27">
        <v>0</v>
      </c>
      <c r="J21" s="1">
        <f t="shared" ref="J21" si="3">ROUND(F21*I21,0)</f>
        <v>0</v>
      </c>
      <c r="K21" s="1">
        <f t="shared" ref="K21" si="4">ROUND(F21+H21+J21,0)</f>
        <v>0</v>
      </c>
      <c r="L21" s="1">
        <f t="shared" ref="L21" si="5">ROUND(F21*D21,0)</f>
        <v>0</v>
      </c>
      <c r="M21" s="1">
        <f t="shared" ref="M21" si="6">ROUND(L21*G21,0)</f>
        <v>0</v>
      </c>
      <c r="N21" s="1">
        <f t="shared" ref="N21" si="7">ROUND(L21*I21,0)</f>
        <v>0</v>
      </c>
      <c r="O21" s="1">
        <f t="shared" ref="O21" si="8">ROUND(L21+N21+M21,0)</f>
        <v>0</v>
      </c>
    </row>
    <row r="22" spans="1:15" s="23" customFormat="1" ht="42" customHeight="1" thickBot="1" x14ac:dyDescent="0.25">
      <c r="A22" s="18"/>
      <c r="B22" s="54"/>
      <c r="C22" s="54"/>
      <c r="D22" s="54"/>
      <c r="E22" s="54"/>
      <c r="F22" s="54"/>
      <c r="G22" s="54"/>
      <c r="H22" s="54"/>
      <c r="I22" s="54"/>
      <c r="J22" s="54"/>
      <c r="K22" s="54"/>
      <c r="L22" s="54"/>
      <c r="M22" s="55" t="s">
        <v>35</v>
      </c>
      <c r="N22" s="55"/>
      <c r="O22" s="30">
        <f>SUMIF(G:G,0%,L:L)</f>
        <v>0</v>
      </c>
    </row>
    <row r="23" spans="1:15" s="23" customFormat="1" ht="39" customHeight="1" thickBot="1" x14ac:dyDescent="0.25">
      <c r="A23" s="40" t="s">
        <v>24</v>
      </c>
      <c r="B23" s="41"/>
      <c r="C23" s="41"/>
      <c r="D23" s="41"/>
      <c r="E23" s="41"/>
      <c r="F23" s="41"/>
      <c r="G23" s="41"/>
      <c r="H23" s="41"/>
      <c r="I23" s="41"/>
      <c r="J23" s="41"/>
      <c r="K23" s="41"/>
      <c r="L23" s="41"/>
      <c r="M23" s="56" t="s">
        <v>10</v>
      </c>
      <c r="N23" s="56"/>
      <c r="O23" s="3">
        <f>SUMIF(G:G,5%,L:L)</f>
        <v>0</v>
      </c>
    </row>
    <row r="24" spans="1:15" s="23" customFormat="1" ht="30" customHeight="1" x14ac:dyDescent="0.2">
      <c r="A24" s="36" t="s">
        <v>45</v>
      </c>
      <c r="B24" s="37"/>
      <c r="C24" s="37"/>
      <c r="D24" s="37"/>
      <c r="E24" s="37"/>
      <c r="F24" s="37"/>
      <c r="G24" s="37"/>
      <c r="H24" s="37"/>
      <c r="I24" s="37"/>
      <c r="J24" s="37"/>
      <c r="K24" s="37"/>
      <c r="L24" s="38"/>
      <c r="M24" s="56" t="s">
        <v>11</v>
      </c>
      <c r="N24" s="56"/>
      <c r="O24" s="3">
        <f>SUMIF(G:G,19%,L:L)</f>
        <v>0</v>
      </c>
    </row>
    <row r="25" spans="1:15" s="23" customFormat="1" ht="30" customHeight="1" x14ac:dyDescent="0.2">
      <c r="A25" s="39"/>
      <c r="B25" s="39"/>
      <c r="C25" s="39"/>
      <c r="D25" s="39"/>
      <c r="E25" s="39"/>
      <c r="F25" s="39"/>
      <c r="G25" s="39"/>
      <c r="H25" s="39"/>
      <c r="I25" s="39"/>
      <c r="J25" s="39"/>
      <c r="K25" s="39"/>
      <c r="L25" s="39"/>
      <c r="M25" s="57" t="s">
        <v>7</v>
      </c>
      <c r="N25" s="58"/>
      <c r="O25" s="4">
        <f>SUM(O22:O24)</f>
        <v>0</v>
      </c>
    </row>
    <row r="26" spans="1:15" s="23" customFormat="1" ht="30" customHeight="1" x14ac:dyDescent="0.2">
      <c r="A26" s="39"/>
      <c r="B26" s="39"/>
      <c r="C26" s="39"/>
      <c r="D26" s="39"/>
      <c r="E26" s="39"/>
      <c r="F26" s="39"/>
      <c r="G26" s="39"/>
      <c r="H26" s="39"/>
      <c r="I26" s="39"/>
      <c r="J26" s="39"/>
      <c r="K26" s="39"/>
      <c r="L26" s="39"/>
      <c r="M26" s="59" t="s">
        <v>12</v>
      </c>
      <c r="N26" s="60"/>
      <c r="O26" s="5">
        <f>ROUND(O23*5%,0)</f>
        <v>0</v>
      </c>
    </row>
    <row r="27" spans="1:15" s="23" customFormat="1" ht="30" customHeight="1" x14ac:dyDescent="0.2">
      <c r="A27" s="39"/>
      <c r="B27" s="39"/>
      <c r="C27" s="39"/>
      <c r="D27" s="39"/>
      <c r="E27" s="39"/>
      <c r="F27" s="39"/>
      <c r="G27" s="39"/>
      <c r="H27" s="39"/>
      <c r="I27" s="39"/>
      <c r="J27" s="39"/>
      <c r="K27" s="39"/>
      <c r="L27" s="39"/>
      <c r="M27" s="59" t="s">
        <v>13</v>
      </c>
      <c r="N27" s="60"/>
      <c r="O27" s="3">
        <f>ROUND(O24*19%,0)</f>
        <v>0</v>
      </c>
    </row>
    <row r="28" spans="1:15" s="23" customFormat="1" ht="30" customHeight="1" x14ac:dyDescent="0.2">
      <c r="A28" s="39"/>
      <c r="B28" s="39"/>
      <c r="C28" s="39"/>
      <c r="D28" s="39"/>
      <c r="E28" s="39"/>
      <c r="F28" s="39"/>
      <c r="G28" s="39"/>
      <c r="H28" s="39"/>
      <c r="I28" s="39"/>
      <c r="J28" s="39"/>
      <c r="K28" s="39"/>
      <c r="L28" s="39"/>
      <c r="M28" s="57" t="s">
        <v>14</v>
      </c>
      <c r="N28" s="58"/>
      <c r="O28" s="4">
        <f>SUM(O26:O27)</f>
        <v>0</v>
      </c>
    </row>
    <row r="29" spans="1:15" s="23" customFormat="1" ht="30" customHeight="1" x14ac:dyDescent="0.2">
      <c r="A29" s="39"/>
      <c r="B29" s="39"/>
      <c r="C29" s="39"/>
      <c r="D29" s="39"/>
      <c r="E29" s="39"/>
      <c r="F29" s="39"/>
      <c r="G29" s="39"/>
      <c r="H29" s="39"/>
      <c r="I29" s="39"/>
      <c r="J29" s="39"/>
      <c r="K29" s="39"/>
      <c r="L29" s="39"/>
      <c r="M29" s="71" t="s">
        <v>33</v>
      </c>
      <c r="N29" s="72"/>
      <c r="O29" s="3">
        <f>SUMIF(I:I,8%,N:N)</f>
        <v>0</v>
      </c>
    </row>
    <row r="30" spans="1:15" s="23" customFormat="1" ht="37.5" customHeight="1" x14ac:dyDescent="0.2">
      <c r="A30" s="39"/>
      <c r="B30" s="39"/>
      <c r="C30" s="39"/>
      <c r="D30" s="39"/>
      <c r="E30" s="39"/>
      <c r="F30" s="39"/>
      <c r="G30" s="39"/>
      <c r="H30" s="39"/>
      <c r="I30" s="39"/>
      <c r="J30" s="39"/>
      <c r="K30" s="39"/>
      <c r="L30" s="39"/>
      <c r="M30" s="69" t="s">
        <v>32</v>
      </c>
      <c r="N30" s="70"/>
      <c r="O30" s="4">
        <f>SUM(O29)</f>
        <v>0</v>
      </c>
    </row>
    <row r="31" spans="1:15" s="23" customFormat="1" ht="44.25" customHeight="1" x14ac:dyDescent="0.2">
      <c r="A31" s="39"/>
      <c r="B31" s="39"/>
      <c r="C31" s="39"/>
      <c r="D31" s="39"/>
      <c r="E31" s="39"/>
      <c r="F31" s="39"/>
      <c r="G31" s="39"/>
      <c r="H31" s="39"/>
      <c r="I31" s="39"/>
      <c r="J31" s="39"/>
      <c r="K31" s="39"/>
      <c r="L31" s="39"/>
      <c r="M31" s="69" t="s">
        <v>15</v>
      </c>
      <c r="N31" s="70"/>
      <c r="O31" s="4">
        <f>+O25+O28+O30</f>
        <v>0</v>
      </c>
    </row>
    <row r="34" spans="1:3" x14ac:dyDescent="0.25">
      <c r="B34" s="29"/>
      <c r="C34" s="29"/>
    </row>
    <row r="35" spans="1:3" x14ac:dyDescent="0.25">
      <c r="B35" s="52"/>
      <c r="C35" s="52"/>
    </row>
    <row r="36" spans="1:3" ht="15.75" thickBot="1" x14ac:dyDescent="0.3">
      <c r="B36" s="53"/>
      <c r="C36" s="53"/>
    </row>
    <row r="37" spans="1:3" x14ac:dyDescent="0.25">
      <c r="B37" s="43" t="s">
        <v>20</v>
      </c>
      <c r="C37" s="43"/>
    </row>
    <row r="39" spans="1:3" x14ac:dyDescent="0.25">
      <c r="A39" s="25" t="s">
        <v>42</v>
      </c>
    </row>
  </sheetData>
  <sheetProtection algorithmName="SHA-512" hashValue="Cx9hqxIBzHkndMX4ktnwdtMEUHsNEj71d9vz9giWpH3ikwmdTG26cRl0IS2ZlE3j8TCmAzLNjIz+kTrz0ZwazQ==" saltValue="r2Gp5Go9/sWrWFG1vBKfXA=="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2">
        <v>0</v>
      </c>
      <c r="F7" s="26">
        <v>0.08</v>
      </c>
    </row>
    <row r="8" spans="4:6" x14ac:dyDescent="0.25">
      <c r="D8" s="2">
        <v>0.05</v>
      </c>
      <c r="F8" s="2">
        <v>0</v>
      </c>
    </row>
    <row r="9" spans="4:6" x14ac:dyDescent="0.25">
      <c r="D9" s="2">
        <v>0.19</v>
      </c>
    </row>
    <row r="10" spans="4:6" x14ac:dyDescent="0.25">
      <c r="D10"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632c1e4e-69c6-4d1f-81a1-009441d464e5"/>
    <ds:schemaRef ds:uri="http://www.w3.org/XML/1998/namespace"/>
    <ds:schemaRef ds:uri="http://schemas.microsoft.com/office/2006/metadata/properties"/>
    <ds:schemaRef ds:uri="http://purl.org/dc/terms/"/>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FRANCY JHOANNA SANCHEZ RODRIGUEZ</cp:lastModifiedBy>
  <cp:lastPrinted>2022-01-27T18:55:46Z</cp:lastPrinted>
  <dcterms:created xsi:type="dcterms:W3CDTF">2017-04-28T13:22:52Z</dcterms:created>
  <dcterms:modified xsi:type="dcterms:W3CDTF">2023-11-16T04:45:44Z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