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contreras\OneDrive - UNIVERSIDAD DE CUNDINAMARCA\GESTION CONTRACTUAL 2023\1. INVITACION 027 MOBILIARIO DE FACA-GIRARDOG\PUBLICACION\"/>
    </mc:Choice>
  </mc:AlternateContent>
  <bookViews>
    <workbookView xWindow="0" yWindow="0" windowWidth="23040" windowHeight="8616"/>
  </bookViews>
  <sheets>
    <sheet name="Hoja1" sheetId="1" r:id="rId1"/>
    <sheet name="Hoja2" sheetId="2" state="hidden" r:id="rId2"/>
  </sheets>
  <definedNames>
    <definedName name="_xlnm.Print_Area" localSheetId="0">Hoja1!$A$1:$O$66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L48" i="1" l="1"/>
  <c r="N48" i="1" s="1"/>
  <c r="J48" i="1"/>
  <c r="H48" i="1"/>
  <c r="K48" i="1" s="1"/>
  <c r="L47" i="1"/>
  <c r="M47" i="1" s="1"/>
  <c r="J47" i="1"/>
  <c r="H47" i="1"/>
  <c r="K47" i="1" s="1"/>
  <c r="L46" i="1"/>
  <c r="N46" i="1" s="1"/>
  <c r="J46" i="1"/>
  <c r="H46" i="1"/>
  <c r="K46" i="1" s="1"/>
  <c r="L45" i="1"/>
  <c r="J45" i="1"/>
  <c r="H45" i="1"/>
  <c r="L44" i="1"/>
  <c r="N44" i="1" s="1"/>
  <c r="J44" i="1"/>
  <c r="K44" i="1" s="1"/>
  <c r="H44" i="1"/>
  <c r="L43" i="1"/>
  <c r="M43" i="1" s="1"/>
  <c r="J43" i="1"/>
  <c r="H43" i="1"/>
  <c r="L42" i="1"/>
  <c r="N42" i="1" s="1"/>
  <c r="J42" i="1"/>
  <c r="H42" i="1"/>
  <c r="L41" i="1"/>
  <c r="J41" i="1"/>
  <c r="H41" i="1"/>
  <c r="K41" i="1" s="1"/>
  <c r="L40" i="1"/>
  <c r="N40" i="1" s="1"/>
  <c r="J40" i="1"/>
  <c r="H40" i="1"/>
  <c r="K40" i="1" s="1"/>
  <c r="L39" i="1"/>
  <c r="M39" i="1" s="1"/>
  <c r="J39" i="1"/>
  <c r="H39" i="1"/>
  <c r="K39" i="1" s="1"/>
  <c r="L38" i="1"/>
  <c r="N38" i="1" s="1"/>
  <c r="J38" i="1"/>
  <c r="H38" i="1"/>
  <c r="K38" i="1" s="1"/>
  <c r="L37" i="1"/>
  <c r="J37" i="1"/>
  <c r="H37" i="1"/>
  <c r="K37" i="1" s="1"/>
  <c r="L36" i="1"/>
  <c r="N36" i="1" s="1"/>
  <c r="J36" i="1"/>
  <c r="H36" i="1"/>
  <c r="K36" i="1" s="1"/>
  <c r="L35" i="1"/>
  <c r="M35" i="1" s="1"/>
  <c r="J35" i="1"/>
  <c r="H35" i="1"/>
  <c r="K35" i="1" s="1"/>
  <c r="L34" i="1"/>
  <c r="N34" i="1" s="1"/>
  <c r="J34" i="1"/>
  <c r="H34" i="1"/>
  <c r="L33" i="1"/>
  <c r="J33" i="1"/>
  <c r="H33" i="1"/>
  <c r="K33" i="1" s="1"/>
  <c r="L32" i="1"/>
  <c r="N32" i="1" s="1"/>
  <c r="J32" i="1"/>
  <c r="H32" i="1"/>
  <c r="K32" i="1" s="1"/>
  <c r="L31" i="1"/>
  <c r="M31" i="1" s="1"/>
  <c r="J31" i="1"/>
  <c r="H31" i="1"/>
  <c r="K31" i="1" s="1"/>
  <c r="L30" i="1"/>
  <c r="N30" i="1" s="1"/>
  <c r="J30" i="1"/>
  <c r="H30" i="1"/>
  <c r="L29" i="1"/>
  <c r="J29" i="1"/>
  <c r="H29" i="1"/>
  <c r="L28" i="1"/>
  <c r="N28" i="1" s="1"/>
  <c r="J28" i="1"/>
  <c r="H28" i="1"/>
  <c r="K28" i="1" s="1"/>
  <c r="L27" i="1"/>
  <c r="M27" i="1" s="1"/>
  <c r="J27" i="1"/>
  <c r="H27" i="1"/>
  <c r="K27" i="1" s="1"/>
  <c r="L26" i="1"/>
  <c r="N26" i="1" s="1"/>
  <c r="J26" i="1"/>
  <c r="H26" i="1"/>
  <c r="K26" i="1" s="1"/>
  <c r="L25" i="1"/>
  <c r="J25" i="1"/>
  <c r="H25" i="1"/>
  <c r="L24" i="1"/>
  <c r="N24" i="1" s="1"/>
  <c r="J24" i="1"/>
  <c r="K24" i="1" s="1"/>
  <c r="H24" i="1"/>
  <c r="L23" i="1"/>
  <c r="M23" i="1" s="1"/>
  <c r="J23" i="1"/>
  <c r="H23" i="1"/>
  <c r="K23" i="1" s="1"/>
  <c r="L22" i="1"/>
  <c r="N22" i="1" s="1"/>
  <c r="J22" i="1"/>
  <c r="H22" i="1"/>
  <c r="K22" i="1" s="1"/>
  <c r="L21" i="1"/>
  <c r="J21" i="1"/>
  <c r="H21" i="1"/>
  <c r="K21" i="1" s="1"/>
  <c r="L20" i="1"/>
  <c r="N20" i="1" s="1"/>
  <c r="J20" i="1"/>
  <c r="K20" i="1" s="1"/>
  <c r="K25" i="1" l="1"/>
  <c r="K30" i="1"/>
  <c r="M42" i="1"/>
  <c r="O42" i="1" s="1"/>
  <c r="N43" i="1"/>
  <c r="O43" i="1" s="1"/>
  <c r="K29" i="1"/>
  <c r="K34" i="1"/>
  <c r="M38" i="1"/>
  <c r="O38" i="1" s="1"/>
  <c r="N39" i="1"/>
  <c r="O39" i="1" s="1"/>
  <c r="K42" i="1"/>
  <c r="K43" i="1"/>
  <c r="K45" i="1"/>
  <c r="M34" i="1"/>
  <c r="O34" i="1" s="1"/>
  <c r="N35" i="1"/>
  <c r="N31" i="1"/>
  <c r="M46" i="1"/>
  <c r="N47" i="1"/>
  <c r="O47" i="1" s="1"/>
  <c r="M24" i="1"/>
  <c r="O24" i="1" s="1"/>
  <c r="M28" i="1"/>
  <c r="O28" i="1" s="1"/>
  <c r="M32" i="1"/>
  <c r="O32" i="1" s="1"/>
  <c r="M36" i="1"/>
  <c r="O36" i="1" s="1"/>
  <c r="M44" i="1"/>
  <c r="O44" i="1" s="1"/>
  <c r="M48" i="1"/>
  <c r="O48" i="1" s="1"/>
  <c r="M22" i="1"/>
  <c r="O22" i="1" s="1"/>
  <c r="N23" i="1"/>
  <c r="O23" i="1" s="1"/>
  <c r="M26" i="1"/>
  <c r="O26" i="1" s="1"/>
  <c r="N27" i="1"/>
  <c r="M30" i="1"/>
  <c r="O30" i="1" s="1"/>
  <c r="M40" i="1"/>
  <c r="O40" i="1" s="1"/>
  <c r="O46" i="1"/>
  <c r="M20" i="1"/>
  <c r="O20" i="1" s="1"/>
  <c r="M21" i="1"/>
  <c r="M25" i="1"/>
  <c r="O27" i="1"/>
  <c r="M29" i="1"/>
  <c r="O31" i="1"/>
  <c r="M33" i="1"/>
  <c r="O35" i="1"/>
  <c r="M37" i="1"/>
  <c r="M41" i="1"/>
  <c r="M45" i="1"/>
  <c r="N29" i="1"/>
  <c r="N33" i="1"/>
  <c r="N37" i="1"/>
  <c r="N41" i="1"/>
  <c r="N45" i="1"/>
  <c r="O45" i="1" s="1"/>
  <c r="N21" i="1"/>
  <c r="N25" i="1"/>
  <c r="O21" i="1" l="1"/>
  <c r="O33" i="1"/>
  <c r="O41" i="1"/>
  <c r="O25" i="1"/>
  <c r="O37" i="1"/>
  <c r="O29" i="1"/>
  <c r="O50" i="1" l="1"/>
  <c r="O53" i="1" s="1"/>
  <c r="O56" i="1" l="1"/>
  <c r="O49" i="1"/>
  <c r="O57" i="1" l="1"/>
  <c r="O51" i="1" l="1"/>
  <c r="O54" i="1" l="1"/>
  <c r="O55" i="1" s="1"/>
  <c r="O52" i="1"/>
  <c r="O58"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<sst xmlns="http://schemas.openxmlformats.org/spreadsheetml/2006/main" count="103" uniqueCount="70">
  <si>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</si>
  <si>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</si>
  <si>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</si>
  <si>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</si>
  <si>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</si>
  <si>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</si>
  <si>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</si>
  <si>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</si>
  <si>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</si>
  <si>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</si>
  <si>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</si>
  <si>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</si>
  <si>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</si>
  <si>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</si>
  <si>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</si>
  <si>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</si>
  <si>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</si>
  <si>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</si>
  <si>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</si>
  <si>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</si>
  <si>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</si>
  <si>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</si>
  <si>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</si>
  <si>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</si>
  <si>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</si>
  <si>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</si>
  <si>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</si>
  <si>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</si>
  <si>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</si>
  <si>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</si>
  <si>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</si>
  <si>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UNIDAD</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</si>
  <si>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</si>
  <si>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</si>
  <si>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</si>
  <si>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</si>
  <si>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</si>
  <si>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</si>
  <si>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</si>
  <si>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</si>
  <si>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</si>
  <si>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</si>
  <si>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</si>
  <si>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</si>
  <si>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</si>
  <si>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PUESTO OPERATIVO 120 CM ANCHO X 60 CM DE FONDO Y 75 CM DE ALTO. SUPERFICIE DE TRABAJO EN MATERIAL AGLOMERADO, ESPESOR DE 30 MM DE ESPESOR ENCHAPADA POR AMBAS CARA SUPERIOR EN LAMINADO DE ALTA PRESIÓN TERMO FUNDIDA DE ALTO TRÁFICO EN FORMICA (F8) E INFERIOR EN FORMICA (F6) COLOR A ELEGIR, CANTOS ENCHAPADOS CON BORDE RÍGIDO EN PVC DE 2 MM DE ESPESOR Y SISTEMA DE ENCHAPE TÉRMICO. PATAS EN TUBO RECTANGULAR COLD ROLLED CALIBRE 18 MÍNIMO, TERMINACIÓN CON SOLDADURA TIPO MIG O SIMILAR Y PINTURA EN POLVO ELECTROESTÁTICO COLOR A ELEGIR. INCLUYE NIVELADORES DE PISO EN POLIPROPILENO. INCLUYE TAPA PASACABLES Y GANCHO PERCHERO. BANDEJA INFERIOR PORTA CABLES TIPO MALLA DE FACIL ACCESO. – 1 GROMMET MANUAL SUPERIOR CON TAPA ABATIBLE PARA CONEXIÓN DE EQUIPOS (CORRIENTE REGULADA, VOZ Y DATOS). INCLUYE CONEXION Y EXTENDIDA DEL CABLEADO DE LOS PUNTOS ELÉCTRICOS, DE DATOS Y DEMÁS SALIDAS REQUERIDAS PARA EL MUEBLE.</t>
  </si>
  <si>
    <t>PUESTO OPERATIVO 120 CM ANCHO X 60 CM DE FONDO Y 75 CM DE ALTO. SUPERFICIE DE TRABAJO EN MATERIAL AGLOMERADO, ESPESOR DE 30 MM DE ESPESOR ENCHAPADA POR AMBAS CARA SUPERIOR EN LAMINADO DE ALTA PRESIÓN TERMO FUNDIDA DE ALTO TRÁFICO EN FORMICA (F8) E INFERIOR EN FORMICA (F6) COLOR A ELEGIR, CANTOS ENCHAPADOS CON BORDE RÍGIDO EN PVC DE 2 MM DE ESPESOR Y SISTEMA DE ENCHAPE TÉRMICO. PATAS EN TUBO RECTANGULAR COLD ROLLED CALIBRE 18 MÍNIMO, TERMINACIÓN CON SOLDADURA TIPO MIG O SIMILAR Y PINTURA EN POLVO ELECTROESTÁTICO COLOR A ELEGIR. INCLUYE NIVELADORES DE PISO EN POLIPROPILENO. INCLUYE TAPA PASACABLES Y GANCHO PERCHERO. BANDEJA INFERIOR PORTA CABLES TIPO MALLA DE FACIL ACCESO. – 1 GROMMET MANUAL SUPERIOR CON TAPA ABATIBLE PARA CONEXIÓN DE EQUIPOS (CORRIENTE REGULADA, VOZ Y DATOS). INCLUYE CONEXION Y EXTENDIDA DEL CABLEADO DE LOS PUNTOS ELÉCTRICOS, DE DATOS Y DEMÁS SALIDAS REQUERIDAS PARA EL MUEBLE. CON PANEL DIVISORIO FRONTAL 110CM ANCHO X 30CM DE ALTO EN VIDRIO LAMINADO 3+3 CON VINILO DE COLOR ASEGURADO CON HERRAJE A LA SUPERFICIE DE TRABAJO.</t>
  </si>
  <si>
    <t>LOCKER BAJO DE 9 COMPARTIMIENTOS EN LAMINA COLD ROLLED CALIBRE 22. MEDIDAS GENERALES ANCHO 93C M X ALTO 90 CM X FONDO 40 CM. ACABADO EN PINTURA ELECTROSTATICA COLOR A ELEGIR.</t>
  </si>
  <si>
    <t>LOCKER DE 12 COMPARTIMIENTOS EN LAMINA COLD ROLLED CALIBRE 22. MEDIDAS GENERALES ANCHO 93 CM X ALTO 180 CM X FONDO 40 CM. ACABADO EN PINTURA ELECTROSTATICA COLOR A ELEGIR</t>
  </si>
  <si>
    <t>SILLA GIRATORIA ESPALDAR MEDIO AJUSTABLE DE CONTACTO PERMANENTE, BASE PLASTICA CON RODACHINAS EN NYLON. ASIENTO TAPIZADO EN PAÑO TIPO MALLA O TIPO CUEROTEX CON ESPUMA DE ALTA DENSIDAD Y ESPALDAR EN MALLA DE ALTA DENSIDAD. BRAZOS GRADUABLES EN ALTURA DE POLIPROPILENO, CUATRO BLOQUEOS. COLOR A ELEGIR.DEBE CUMPLIR CON NORMAS NTP-242 Y NTC-4734 REQUISITOS DE ERGONOMÍA</t>
  </si>
  <si>
    <t>MESA DE JUNTAS INTELIGENTE - SUPERFICIE FLOTADA RECTANGULAR DIMENSIONES (240 CM ANCHO X 90 CM FONDO X 73 CM DE ALTURA), AGLOMERADO DE (30 MM) DE ESPESOR ENCHAPADA POR AMBAS CARAS, SUPERIOR EN LAMINADO DE ALTA PRESIÓN TERMO FUNDIDA DE ALTO TRÁFICO EN FORMICA (F8) E INFERIOR EN FORMICA (F6), CANTOS ENCHAPADOS CON BORDE RÍGIDO EN PVC DE (2MM) DE ESPESOR Y SISTEMA DE ENCHAPE TÉRMICO COLORES Y TEXTURAS A ELEGIR. -ESTRUCTURA METÁLICA EN TUBO RECTANGULAR, DE 1" 1/2 X 3" CALIBRE 18 BASE PARA SOPORTE DE SUPERFICIE EN TUBO CALIBRE 18, TERMINACIÓN CON SOLDADURA TIPO MÍG Y PINTURA EN POLVO ELECTROESTÁTICO COLOR A ELEGIR, FORRADA EN AGLOMERADO SEGÚN DISEÑO INCLUYE TODOS SUS ACCESORIOS NECESARIOS PARA LA INSTALACIÓN, - GROMMET AUTOMÁTICO SUPERIOR CON TAPA ABATIBLE PARA CONEXIÓN DE EQUIPOS (CORRIENTE REGULADA, DATOS Y VOZ, HDMI, VGA) COLOR Y CANTIDAD DE COMPUESTOS A ELEGIR, INCLUYE CONEXIÓN AL PUNTO ELÉCTRICO Y RED EN UN RADIO DE 4 MTS. - NIVELADOR EN POLIPROPILENO DE ALTO IMPACTO DE MÍNIMO 5 MM DE ALTURA. – VERTEBRA ORGANIZADORA DE CABLEADO ARTICULADO DESDE PISO PARA CONECTIVIDAD A GROMMET.</t>
  </si>
  <si>
    <t>POLTRONA 80X80 CM APROXIMADAMENTE, ESTRUCTURA EN MADERA, TAPIZADO EN ESPUMA ROSADA DE ALTA DENSIDAD, EN CUERO SINTÉTICO TIPO CUEROTEX O SIMILAR SEGÚN COLOR A ELECCIÓN. CON DESCANSABRAZOS. PATA EN ACERO CROMADO 10 CM DE ALTURA COLORES Y ACABADOS A CONVENIR.</t>
  </si>
  <si>
    <t>MUEBLE FOTOCOPIADORA SENCILLO: MUEBLE (64CM DE ANCHO X 60CM DE FONDO X 60 CM ALTO) APROXIMADAMENTE, ELABORADO EN MADERA AGLOMERADO DE 18MM DE ESPESOR, ENCHAPADO EN FORMICA (F8) PARA SUPERFICIES EXTERIORES Y (F6) SUPERFICIES INFERIORES E INTERIORES CON SISTEMA TÉRMICO, CANTOS ENCHAPADOS CON BORDE RÍGIDO EN PVC DE 2 MM DE ESPESOR Y SISTEMA DE ENCHAPE TÉRMICO COLORES Y TEXTURAS A ELEGIR. -DOS PUERTAS ABATIBLES DE CIERRE LENTO, SIN MANIJA TIPO PARCHE Y 2 ENTREPAÑOS GRADUABLES INTERNOS, - RODACHINAS INDUSTRIAL PARA PISO DURO, COLORES A ELEGIR -INCLUYE TODOS LOS HERRAJES Y ELEMENTOS NECESARIOS PARA SU FUNCIONAMIENTO</t>
  </si>
  <si>
    <t>MUEBLE INFERIOR COCINETA; ANCHO 280 CM X ALTO 90 CM X FONDO 60 CM. CON ENTREPAÑOS AJUSTABLES, CAJONES Y PUERTAS ABATIBLES CON SISTEMA CIERRE LENTO SIN MANIJAS "TIPO U". FABRICADO EN AGLOMERADO RH (RESISTENTE A LA HUMEDAD) DE 18 MM ENCHAPADO POR AMBAS CARAS, CANTOS ENCHAPADOS CON BORDE RÍGIDO EN PVC DE 2 MM DE ESPESOR Y SISTEMA DE ENCHAPE TÉRMICO. TEXTURAS A ELEGIR. INCLUYE HERRAJES DE PRIMERA CALIDAD. MESON CORIAN, LAVAPLATOS EN ACERO INOXIDABLE CON ESCURRIDOR. INCLUYE GRIFO EN ACERO INOXIDABLE SISTEMA MONOCONTROL. PEDESTAL SOBRE PUNTAS PLASTICAS CON ZOCALO DE 10 CM DE ALTURA. SALPICADERO DE 60 CM DE ALTURA EN VIDRIO TEMPLADO CON VINILO DE COLOR ADHERIDO SOBRE MURO, TEXTURAS Y COLORES A ELEGIR. INCLUYE CONEXIÓN HIDRAULICA Y DRENAJE.</t>
  </si>
  <si>
    <t>MUEBLE SUPERIOR COCINETA ANCHO 230 CM X FONDO 35 CM X ALTO 40 CM. COMPARTIMIENTOS CON ENTREPAÑOS AJUSTABLES Y PUERTAS CON SISTEMA CIERRE LENTO, SIN MANIJA "TIPO U". FABRICADO EN AGLOMERADO RH (RESISTENTE A LA HUMEDAD) DE 18 MM ENCHAPADO POR AMBAS CARAS, CANTOS ENCHAPADOS CON BORDE RÍGIDO EN PVC DE 2 MM DE ESPESOR Y SISTEMA DE ENCHAPE TÉRMICO. TEXTURAS Y COLORES A ELEGIR. ANCLAJE A MURO TIPO UÑA.</t>
  </si>
  <si>
    <t>ARCHIVADOR DE 2 GAVETAS 90CM DE ANCHO X 60CM DE FONDO X 75 CM ALTO, CON RODACHINAS EN POLIVINIL, AGLOMERADO DE 18MM DE ESPESOR, ENCHAPADO EN FORMICA (F8) PARA SUPERFICIES EXTERIORES Y (F6) SUPERFICIES INFERIORES E INTERIORES CON SISTEMA TÉRMICO, CANTOS ENCHAPADOS CON BORDE RÍGIDO EN PVC DE 2 MM DE ESPESOR. GAVETAS DESLIZABLES CON CORREDERAS FULL EXTENSIÓN TEXTURAS DE LAMINADO A ELEGIR.</t>
  </si>
  <si>
    <t>MUEBLE DE ALMACENAMIENTO BAJO, 120CM DE ANCHO X 60CM DE FONDO X 90 CM ALTO, CON RODACHINAS EN POLIVINIL, AGLOMERADO DE 18MM DE ESPESOR, ENCHAPADO EN FORMICA (F8) PARA SUPERFICIES EXTERIORES Y (F6) SUPERFICIES INFERIORES E INTERIORES CON SISTEMA TÉRMICO, CANTOS ENCHAPADOS CON BORDE RÍGIDO EN PVC DE 2 MM DE ESPESOR. UNA PUERTA DE BISAGRA CIERRE LENTO SIN MANIJA "TIPO U" Y 2 ENTREPAÑOS GRADUABLES INTERNOS, 3 CAJONES DESLIZABLES CON CORREDERAS FULL EXTENSIÓN TEXTURAS DE LAMINADO A ELEGIR.</t>
  </si>
  <si>
    <t>SILLA INTERLOCUTORA: ESTRUCTURA METÁLICA, TERMINACIONES EN SOLDADURA MIG, CROMADA TAPONES ANTIDESLIZANTES. -ASIENTO TAPIZADO CON ESPUMA DE ALTA DENSIDAD RECUBIERTO CON PAÑO TIPO MAYA O TIPO CUEROTEX, - ESPALDAR EN MALLA O TAPIZADO CON ESPUMA DE ALTA DENSIDAD RECUBIERTOS CON MATERIAL TIPO CUEROTEX. – BRAZOS FIJO. COLOR A ELEGIR. DEBE CUMPLIR CON NORMAS NTP-242 Y NTC-4734 REQUISITOS DE ERGONOMÍA</t>
  </si>
  <si>
    <t>ARCHIVADOR 90 CM DE ANCHO X 42 CM DE FONDO X 185 CM DE ALTO CON PUERTAS CORREDIZAS, 4 ENTREPAÑOS GRADUABLES EN AGLOMERADO DE 18MM DE ESPESOR, ENCHAPADO EN FORMICA (F8) PARA SUPERFICIES EXTERIORES Y (F6) SUPERFICIES INFERIORES E INTERIORES CON SISTEMA TÉRMICO, CANTOS ENCHAPADOS CON BORDE RÍGIDO EN PVC DE 2 MM DE ESPESOR. INCLUYE RODACHINAS EN NYLON.</t>
  </si>
  <si>
    <t>MUEBLE FOTOCOPIADORA SENCILLO: --MUEBLE (64CM DE ANCHO X 60CM DE FONDO X 60 CM ALTO) APROXIMADAMENTE, ELABORADO EN MADERA AGLOMERADO DE 18MM DE ESPESOR, ENCHAPADO EN FORMICA (F8) PARA SUPERFICIES EXTERIORES Y (F6) SUPERFICIES INFERIORES E INTERIORES CON SISTEMA TÉRMICO, CANTOS ENCHAPADOS CON BORDE RÍGIDO EN PVC DE 2 MM DE ESPESOR Y SISTEMA DE ENCHAPE TÉRMICO COLORES Y TEXTURAS A ELEGIR. -DOS PUERTAS ABATIBLES DE CIERRE LENTO, SIN MANIJA TIPO PARCHE Y 2 ENTREPAÑOS GRADUABLES INTERNOS, - RODACHINAS INDUSTRIAL PARA PISO DURO, COLORES A ELEGIR -INCLUYE TODOS LOS HERRAJES Y ELEMENTOS NECESARIOS PARA SU FUNCIONAMIENTO.</t>
  </si>
  <si>
    <t>MESA DE CENTRO 80CM ANCHO X 40 CM FONDO X 40 CM DE ALTURA ESTRUCTURA EN PERFIL METÁLICO CON PINTURA ELECTROESTÁTICA TIPO MIG, SUPERFICIE EN MATERIAL AGLOMERADO, ESPESOR DE 20 MM DE ESPESOR ENCHAPADA POR AMBAS CARA SUPERIOR EN LAMINADO DE ALTA PRESIÓN TERMO FUNDIDA DE ALTO TRÁFICO EN FORMICA (F8) E INFERIOR EN FORMICA (F6) COLOR A ELEGIR, CANTOS ENCHAPADOS CON BORDE RÍGIDO EN PVC DE 2 MM DE ESPESOR Y SISTEMA DE ENCHAPE TÉRMICO.</t>
  </si>
  <si>
    <t>SOFA 2 PUESTOS 150 CM ANCHO X 70 CM FONDO X 80 CM ALTO ESTRUCTURA EN MADERA, TAPIZADO EN ESPUMA ROSADA DE ALTA DENSIDAD, EN CUERO SINTÉTICO TIPO CUERO TEX O SIMILAR SEGÚN COLOR A ELECCIÓN. CON DESCANSABRAZOS, ESTRUCTURA EN PATIN FLOTANTE DE ACERO RUGOSO 10 CM DE ALTURA COLORES DISEÑO Y ACABADOS A CONVENIR, INCLUYE TODOS SUS ACCESORIOS Y ELEMENTOS NECESARIOS PARA SU FUNCIONAMIENTO</t>
  </si>
  <si>
    <t>MUEBLE INFERIOR COCINETA; ANCHO 210 CM X ALTO 90 CM X FONDO 60 CM. CON ENTREPAÑOS AJUSTABLES, CAJONES Y PUERTAS ABATIBLES CON SISTEMA CIERRE LENTO SIN MANIJAS "TIPO U". FABRICADO EN AGLOMERADO RH (RESISTENTE A LA HUMEDAD) DE 18 MM ENCHAPADO POR AMBAS CARAS, CANTOS ENCHAPADOS CON BORDE RÍGIDO EN PVC DE 2 MM DE ESPESOR Y SISTEMA DE ENCHAPE TÉRMICO. TEXTURAS A ELEGIR. INCLUYE HERRAJES DE PRIMERA CALIDAD. MESON CORIAN, LAVAPLATOS EN ACERO INOXIDABLE CON ESCURRIDOR. INCLUYE GRIFO EN ACERO INOXIDABLE SISTEMA MONOCONTROL. PEDESTAL SOBRE PUNTAS PLASTICAS CON ZOCALO DE 10 CM DE ALTURA. SALPICADERO DE 60 CM DE ALTURA EN VIDRIO TEMPLADO CON VINILO DE COLOR ADHERIDO SOBRE MURO, TEXTURAS Y COLORES A ELEGIR. INCLUYE CONEXIÓN HIDRAULICA Y DRENAJE.</t>
  </si>
  <si>
    <t>MUEBLE SUPERIOR COCINETA ANCHO 210 CM X FONDO 35 CM X ALTO 40 CM. COMPARTIMIENTOS CON ENTREPAÑOS AJUSTABLES Y PUERTAS CON SISTEMA CIERRE LENTO, SIN MANIJA "TIPO U". FABRICADO EN AGLOMERADO RH (RESISTENTE A LA HUMEDAD) DE 18 MM ENCHAPADO POR AMBAS CARAS, CANTOS ENCHAPADOS CON BORDE RÍGIDO EN PVC DE 2 MM DE ESPESOR Y SISTEMA DE ENCHAPE TÉRMICO. TEXTURAS Y COLORES A ELEGIR. ANCLAJE A MURO TIPO UÑA.</t>
  </si>
  <si>
    <t>MESA CIRCULAR 4 PUESTOS DE 80 CM DE DIÁMETRO X 70 CM DE ALTO, SUPERFICIE EN MADERA AGLOMERADO DE 30 MM DE ESPESOR, ENCHAPADO EN FORMICA (F8) COLOR A ELEGIR, -CANTOS ENCHAPADOS CON BORDE RÍGIDO EN PVC DE 2 MM DE ESPESOR Y SISTEMA DE ENCHAPE TERMO FUNDIDO, PEDESTAL DE ALUMINIO O ACERO INOXIDABLE TUBULAR EN CALIBRE 16. BASE DE CUATRO PUNTAS EN ALUMINIO O ACERO INOXIDABLE ALTURA DE 70 CM, INCLUYE NIVELADORES DE PISO.</t>
  </si>
  <si>
    <t>SOFA TRAPEZOIDAL SIN APOYABRAZOS DE 1 PUESTO 128 CM DE FRENTE X 85 CM DE LARGO ESPALDAR X 73 CM DE FONDO X 80 CM DE ALTURA, ESTRUCTURA EN MADERA, RELLENO EN ESPUMA ROSADA DE ALTA DENSIDAD TAPIZADO EN CUERO SINTÉTICO TIPO CUEROTEX O SIMILAR. ESTRUCTURA EN PATIN FLOTANTE CROMADA 10 CM DE ALTURA. COLOR A ELECCIÓN.</t>
  </si>
  <si>
    <t>SILLA PLASTICA MONOCONCHA EN POLIPROPILENO CON PATAS METALICAS O EN MADERA. DEBE CUMPLIR CON NORMAS NTP-242 Y NTC-4734 REQUISITOS DE ERGONOMÍA</t>
  </si>
  <si>
    <t>MUEBLE PARA GRADERIA DE TRES NIVELES 500 CM DE FRENTE X 185 CM DE FONDO X 90 CM DE ALTO. INCLUYE INSTALACION DE BARANDAS LATERALES EN TUBO REDONDO COLD ROLLED  40 MM CALIBRE 16 CON APLICACIÓN PINTURA ANTICORROSIVA. RECUBRIMIENTO EN LAMINA TRIPLEX EN PINO DE 15MM. INCLUYE INSTALACION CON TORNILLERIA DE ENSAMBLE CON CHAZO 6X1 1/2", TARUGOS DE MADERA, APLICACIÓN DE SELLADOR Y LACA TRANSPARENTE MATE ALTO TRAFICO Y ALFOMBRA MODULAR TRÁFICO COMERCIAL, EN NYLON BCF ARGOLLADA, DE 750 GRAMOS/M2 Y 6 MM DE ESPESOR. INCLUYE TODOS LOS ELEMENTOS NECASARIOS PARA SU FUNCIONAMIENTO</t>
  </si>
  <si>
    <t>ASIENTO DE UN PUESTO 60 CM DE ANCHO X 60 CM DE FONDO X 40 CM DE ALTO CON ESPALDAR Y ASIENTO EN ESPUMA ROSADA DE ALTA DENSIDAD TAPIZADO TIPO CUEROTEX. ESPESOR GENERAL DE 10 CM. COLOR A ELEGIR</t>
  </si>
  <si>
    <t>PUESTO OPERATIVO 140 CM ANCHO X 70 CM DE FONDO Y 75 CM DE ALTO. SUPERFICIE DE TRABAJO EN MATERIAL AGLOMERADO, ESPESOR DE 30 MM DE ESPESOR ENCHAPADA POR AMBAS CARA SUPERIOR EN LAMINADO DE ALTA PRESIÓN TERMO FUNDIDA DE ALTO TRÁFICO EN FORMICA (F8) E INFERIOR EN FORMICA (F6) COLOR A ELEGIR, CANTOS ENCHAPADOS CON BORDE RÍGIDO EN PVC DE 2 MM DE ESPESOR Y SISTEMA DE ENCHAPE TÉRMICO. PATAS EN TUBO RECTANGULAR COLD ROLLED CALIBRE 18 MÍNIMO, TERMINACIÓN CON SOLDADURA TIPO MIG O SIMILAR Y PINTURA EN POLVO ELECTROESTÁTICO COLOR A ELEGIR. INCLUYE NIVELADORES DE PISO EN POLIPROPILENO. INCLUYE TAPA PASACABLES Y GANCHO PERCHERO.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</si>
</sst>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0">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0" fontId="3" fillId="35" borderId="1" xfId="0" applyFont="1" applyFill="1" applyBorder="1" applyAlignment="1" applyProtection="1">
      <alignment horizontal="left" wrapText="1"/>
      <protection locked="0"/>
    </xf>
    <xf numFmtId="1" fontId="12" fillId="35" borderId="1" xfId="3" applyNumberFormat="1" applyFont="1" applyFill="1" applyBorder="1" applyAlignment="1" applyProtection="1">
      <alignment horizontal="center"/>
      <protection locked="0"/>
    </xf>
    <xf numFmtId="9" fontId="3" fillId="35" borderId="1" xfId="1" applyFont="1" applyFill="1" applyBorder="1" applyAlignment="1" applyProtection="1">
      <alignment horizontal="center"/>
      <protection locked="0"/>
    </xf>
    <xf numFmtId="0" fontId="1" fillId="2" borderId="0" xfId="0" applyFont="1" applyFill="1" applyAlignment="1" applyProtection="1">
      <alignment vertical="center"/>
      <protection locked="0"/>
    </xf>
    <xf numFmtId="0" fontId="1" fillId="2" borderId="0" xfId="0" applyFont="1" applyFill="1" applyProtection="1">
      <protection locked="0"/>
    </xf>
    <xf numFmtId="0" fontId="3" fillId="35" borderId="1" xfId="0" applyFont="1" applyFill="1" applyBorder="1" applyAlignment="1" applyProtection="1">
      <alignment horizontal="center" vertical="center" wrapText="1"/>
      <protection locked="0"/>
    </xf>
    <xf numFmtId="1" fontId="12" fillId="35" borderId="1" xfId="3" applyNumberFormat="1"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3"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3"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0" fontId="0" fillId="2" borderId="0" xfId="0" applyFill="1" applyAlignment="1" applyProtection="1">
      <alignment vertical="center"/>
      <protection locked="0"/>
    </xf>
    <xf numFmtId="0" fontId="0" fillId="2" borderId="0" xfId="0" applyFill="1" applyAlignment="1" applyProtection="1">
      <alignment horizontal="center" vertical="center"/>
      <protection locked="0"/>
    </xf>
    <xf numFmtId="0" fontId="3" fillId="0" borderId="0" xfId="0" applyFont="1" applyAlignment="1" applyProtection="1">
      <alignment vertical="center"/>
      <protection locked="0"/>
    </xf>
    <xf numFmtId="0" fontId="1" fillId="2" borderId="0" xfId="0" applyFont="1" applyFill="1" applyAlignment="1" applyProtection="1">
      <alignment horizontal="center"/>
      <protection locked="0"/>
    </xf>
    <xf numFmtId="0" fontId="0" fillId="2" borderId="0" xfId="0" applyFill="1" applyProtection="1">
      <protection hidden="1"/>
    </xf>
    <xf numFmtId="0" fontId="9" fillId="2" borderId="3" xfId="0" applyFont="1" applyFill="1" applyBorder="1" applyAlignment="1" applyProtection="1">
      <alignment vertical="center"/>
      <protection hidden="1"/>
    </xf>
    <xf numFmtId="0" fontId="9" fillId="2" borderId="1" xfId="0" applyFont="1" applyFill="1" applyBorder="1" applyAlignment="1" applyProtection="1">
      <alignment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3" fillId="0" borderId="1" xfId="0" applyFont="1" applyBorder="1" applyAlignment="1" applyProtection="1">
      <alignment horizontal="center" vertical="center"/>
      <protection hidden="1"/>
    </xf>
    <xf numFmtId="0" fontId="1" fillId="0" borderId="28" xfId="0" applyFont="1" applyBorder="1" applyAlignment="1" applyProtection="1">
      <alignment horizontal="left" vertical="center" wrapText="1"/>
      <protection hidden="1"/>
    </xf>
    <xf numFmtId="0" fontId="1" fillId="0" borderId="28" xfId="0" applyFont="1" applyBorder="1" applyAlignment="1" applyProtection="1">
      <alignment horizontal="center" vertical="center" wrapText="1"/>
      <protection hidden="1"/>
    </xf>
    <xf numFmtId="43" fontId="3" fillId="0" borderId="1" xfId="3" applyFont="1" applyFill="1" applyBorder="1" applyAlignment="1" applyProtection="1">
      <alignment horizontal="center" vertical="center"/>
      <protection hidden="1"/>
    </xf>
    <xf numFmtId="43" fontId="3" fillId="0" borderId="2" xfId="4" applyFont="1" applyBorder="1" applyProtection="1">
      <protection hidden="1"/>
    </xf>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3" fillId="0" borderId="29"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6"/>
  <sheetViews>
    <sheetView tabSelected="1" topLeftCell="A11" zoomScale="55" zoomScaleNormal="55" zoomScaleSheetLayoutView="70" zoomScalePageLayoutView="55" workbookViewId="0">
      <selection activeCell="F20" sqref="F20"/>
    </sheetView>
  </sheetViews>
  <sheetFormatPr baseColWidth="10" defaultColWidth="11.44140625" defaultRowHeight="14.4" x14ac:dyDescent="0.3"/>
  <cols>
    <col min="1" max="1" width="13.33203125" style="8" customWidth="1"/>
    <col min="2" max="2" width="65.6640625" style="7" customWidth="1"/>
    <col min="3" max="3" width="14.109375" style="8" customWidth="1"/>
    <col min="4" max="4" width="16.109375" style="8" customWidth="1"/>
    <col min="5" max="5" width="17" style="8" customWidth="1"/>
    <col min="6" max="6" width="21" style="8" customWidth="1"/>
    <col min="7" max="7" width="12.88671875" style="8" customWidth="1"/>
    <col min="8" max="8" width="21.109375" style="8" customWidth="1"/>
    <col min="9" max="9" width="20.33203125" style="8" customWidth="1"/>
    <col min="10" max="10" width="15" style="8" customWidth="1"/>
    <col min="11" max="11" width="20.44140625" style="12" customWidth="1"/>
    <col min="12" max="12" width="22" style="12" customWidth="1"/>
    <col min="13" max="13" width="19.88671875" style="12" customWidth="1"/>
    <col min="14" max="14" width="20.109375" style="12" customWidth="1"/>
    <col min="15" max="15" width="29.6640625" style="12" customWidth="1"/>
    <col min="16" max="16384" width="11.44140625" style="12"/>
  </cols>
  <sheetData>
    <row r="1" spans="1:15" x14ac:dyDescent="0.3">
      <c r="F1" s="25"/>
    </row>
    <row r="2" spans="1:15" ht="15.75" customHeight="1" x14ac:dyDescent="0.3">
      <c r="A2" s="69"/>
      <c r="B2" s="66" t="s">
        <v>0</v>
      </c>
      <c r="C2" s="66"/>
      <c r="D2" s="66"/>
      <c r="E2" s="66"/>
      <c r="F2" s="66"/>
      <c r="G2" s="66"/>
      <c r="H2" s="66"/>
      <c r="I2" s="66"/>
      <c r="J2" s="66"/>
      <c r="K2" s="66"/>
      <c r="L2" s="66"/>
      <c r="M2" s="66"/>
      <c r="N2" s="68" t="s">
        <v>1</v>
      </c>
      <c r="O2" s="68"/>
    </row>
    <row r="3" spans="1:15" ht="15.75" customHeight="1" x14ac:dyDescent="0.3">
      <c r="A3" s="69"/>
      <c r="B3" s="66" t="s">
        <v>2</v>
      </c>
      <c r="C3" s="66"/>
      <c r="D3" s="66"/>
      <c r="E3" s="66"/>
      <c r="F3" s="66"/>
      <c r="G3" s="66"/>
      <c r="H3" s="66"/>
      <c r="I3" s="66"/>
      <c r="J3" s="66"/>
      <c r="K3" s="66"/>
      <c r="L3" s="66"/>
      <c r="M3" s="66"/>
      <c r="N3" s="68" t="s">
        <v>3</v>
      </c>
      <c r="O3" s="68"/>
    </row>
    <row r="4" spans="1:15" ht="16.5" customHeight="1" x14ac:dyDescent="0.3">
      <c r="A4" s="69"/>
      <c r="B4" s="66" t="s">
        <v>4</v>
      </c>
      <c r="C4" s="66"/>
      <c r="D4" s="66"/>
      <c r="E4" s="66"/>
      <c r="F4" s="66"/>
      <c r="G4" s="66"/>
      <c r="H4" s="66"/>
      <c r="I4" s="66"/>
      <c r="J4" s="66"/>
      <c r="K4" s="66"/>
      <c r="L4" s="66"/>
      <c r="M4" s="66"/>
      <c r="N4" s="68" t="s">
        <v>5</v>
      </c>
      <c r="O4" s="68"/>
    </row>
    <row r="5" spans="1:15" ht="15" customHeight="1" x14ac:dyDescent="0.3">
      <c r="A5" s="69"/>
      <c r="B5" s="66"/>
      <c r="C5" s="66"/>
      <c r="D5" s="66"/>
      <c r="E5" s="66"/>
      <c r="F5" s="66"/>
      <c r="G5" s="66"/>
      <c r="H5" s="66"/>
      <c r="I5" s="66"/>
      <c r="J5" s="66"/>
      <c r="K5" s="66"/>
      <c r="L5" s="66"/>
      <c r="M5" s="66"/>
      <c r="N5" s="68" t="s">
        <v>6</v>
      </c>
      <c r="O5" s="68"/>
    </row>
    <row r="6" spans="1:15" x14ac:dyDescent="0.3">
      <c r="N6" s="26"/>
      <c r="O6" s="26"/>
    </row>
    <row r="7" spans="1:15" x14ac:dyDescent="0.3">
      <c r="A7" s="13" t="s">
        <v>7</v>
      </c>
    </row>
    <row r="8" spans="1:15" x14ac:dyDescent="0.3">
      <c r="A8" s="13"/>
    </row>
    <row r="9" spans="1:15" x14ac:dyDescent="0.3">
      <c r="A9" s="14" t="s">
        <v>8</v>
      </c>
    </row>
    <row r="10" spans="1:15" ht="25.5" customHeight="1" x14ac:dyDescent="0.3">
      <c r="A10" s="67" t="s">
        <v>9</v>
      </c>
      <c r="B10" s="67"/>
      <c r="C10" s="15"/>
      <c r="E10" s="28" t="s">
        <v>10</v>
      </c>
      <c r="F10" s="44"/>
      <c r="G10" s="45"/>
      <c r="K10" s="27" t="s">
        <v>11</v>
      </c>
      <c r="L10" s="46"/>
      <c r="M10" s="47"/>
      <c r="N10" s="48"/>
    </row>
    <row r="11" spans="1:15" ht="15" thickBot="1" x14ac:dyDescent="0.35">
      <c r="A11" s="15"/>
      <c r="B11" s="16"/>
      <c r="C11" s="15"/>
      <c r="E11" s="17"/>
      <c r="F11" s="17"/>
      <c r="G11" s="17"/>
      <c r="K11" s="18"/>
      <c r="L11" s="19"/>
      <c r="M11" s="19"/>
      <c r="N11" s="19"/>
    </row>
    <row r="12" spans="1:15" ht="30.75" customHeight="1" thickBot="1" x14ac:dyDescent="0.35">
      <c r="A12" s="57" t="s">
        <v>12</v>
      </c>
      <c r="B12" s="58"/>
      <c r="C12" s="20"/>
      <c r="D12" s="41" t="s">
        <v>13</v>
      </c>
      <c r="E12" s="42"/>
      <c r="F12" s="42"/>
      <c r="G12" s="43"/>
      <c r="H12" s="2"/>
      <c r="I12" s="21"/>
      <c r="J12" s="21"/>
      <c r="K12" s="18"/>
    </row>
    <row r="13" spans="1:15" ht="15" thickBot="1" x14ac:dyDescent="0.35">
      <c r="A13" s="59"/>
      <c r="B13" s="60"/>
      <c r="C13" s="20"/>
      <c r="D13" s="19"/>
      <c r="E13" s="17"/>
      <c r="F13" s="17"/>
      <c r="G13" s="17"/>
      <c r="K13" s="18"/>
    </row>
    <row r="14" spans="1:15" ht="30" customHeight="1" thickBot="1" x14ac:dyDescent="0.35">
      <c r="A14" s="59"/>
      <c r="B14" s="60"/>
      <c r="C14" s="20"/>
      <c r="D14" s="41" t="s">
        <v>14</v>
      </c>
      <c r="E14" s="42"/>
      <c r="F14" s="42"/>
      <c r="G14" s="43"/>
      <c r="H14" s="2"/>
      <c r="I14" s="21"/>
      <c r="J14" s="21"/>
      <c r="K14" s="18"/>
    </row>
    <row r="15" spans="1:15" ht="18.75" customHeight="1" thickBot="1" x14ac:dyDescent="0.35">
      <c r="A15" s="59"/>
      <c r="B15" s="60"/>
      <c r="C15" s="20"/>
      <c r="E15" s="17"/>
      <c r="F15" s="17"/>
      <c r="G15" s="17"/>
      <c r="K15" s="18"/>
    </row>
    <row r="16" spans="1:15" ht="24" customHeight="1" thickBot="1" x14ac:dyDescent="0.35">
      <c r="A16" s="61"/>
      <c r="B16" s="62"/>
      <c r="C16" s="20"/>
      <c r="D16" s="41" t="s">
        <v>15</v>
      </c>
      <c r="E16" s="42"/>
      <c r="F16" s="42"/>
      <c r="G16" s="43"/>
      <c r="H16" s="2"/>
      <c r="I16" s="21"/>
      <c r="J16" s="21"/>
      <c r="K16" s="18"/>
      <c r="L16" s="19"/>
      <c r="M16" s="19"/>
      <c r="N16" s="19"/>
    </row>
    <row r="17" spans="1:15" x14ac:dyDescent="0.3">
      <c r="A17" s="15"/>
      <c r="B17" s="16"/>
      <c r="C17" s="15"/>
      <c r="E17" s="17"/>
      <c r="F17" s="17"/>
      <c r="G17" s="17"/>
      <c r="K17" s="18"/>
      <c r="L17" s="19"/>
      <c r="M17" s="19"/>
      <c r="N17" s="19"/>
    </row>
    <row r="19" spans="1:15" s="22" customFormat="1" ht="111.75" customHeight="1" x14ac:dyDescent="0.3">
      <c r="A19" s="29" t="s">
        <v>16</v>
      </c>
      <c r="B19" s="29" t="s">
        <v>17</v>
      </c>
      <c r="C19" s="29" t="s">
        <v>18</v>
      </c>
      <c r="D19" s="29" t="s">
        <v>19</v>
      </c>
      <c r="E19" s="29" t="s">
        <v>20</v>
      </c>
      <c r="F19" s="30" t="s">
        <v>21</v>
      </c>
      <c r="G19" s="31" t="s">
        <v>22</v>
      </c>
      <c r="H19" s="30" t="s">
        <v>23</v>
      </c>
      <c r="I19" s="30" t="s">
        <v>24</v>
      </c>
      <c r="J19" s="30" t="s">
        <v>25</v>
      </c>
      <c r="K19" s="30" t="s">
        <v>26</v>
      </c>
      <c r="L19" s="30" t="s">
        <v>27</v>
      </c>
      <c r="M19" s="30" t="s">
        <v>28</v>
      </c>
      <c r="N19" s="30" t="s">
        <v>29</v>
      </c>
      <c r="O19" s="30" t="s">
        <v>30</v>
      </c>
    </row>
    <row r="20" spans="1:15" s="23" customFormat="1" ht="293.39999999999998" customHeight="1" x14ac:dyDescent="0.3">
      <c r="A20" s="32">
        <v>1</v>
      </c>
      <c r="B20" s="33" t="s">
        <v>45</v>
      </c>
      <c r="C20" s="9"/>
      <c r="D20" s="34">
        <v>11</v>
      </c>
      <c r="E20" s="34" t="s">
        <v>31</v>
      </c>
      <c r="F20" s="10"/>
      <c r="G20" s="11">
        <v>0</v>
      </c>
      <c r="H20" s="35">
        <f t="shared" ref="H20:H48" si="0">+ROUND(F20*G20,0)</f>
        <v>0</v>
      </c>
      <c r="I20" s="11">
        <v>0</v>
      </c>
      <c r="J20" s="35">
        <f t="shared" ref="J20:J48" si="1">ROUND(F20*I20,0)</f>
        <v>0</v>
      </c>
      <c r="K20" s="35">
        <f t="shared" ref="K20:K48" si="2">ROUND(F20+H20+J20,0)</f>
        <v>0</v>
      </c>
      <c r="L20" s="35">
        <f t="shared" ref="L20:L48" si="3">ROUND(F20*D20,0)</f>
        <v>0</v>
      </c>
      <c r="M20" s="35">
        <f t="shared" ref="M20:M48" si="4">ROUND(L20*G20,0)</f>
        <v>0</v>
      </c>
      <c r="N20" s="35">
        <f t="shared" ref="N20:N48" si="5">ROUND(L20*I20,0)</f>
        <v>0</v>
      </c>
      <c r="O20" s="35">
        <f t="shared" ref="O20:O48" si="6">ROUND(L20+N20+M20,0)</f>
        <v>0</v>
      </c>
    </row>
    <row r="21" spans="1:15" ht="319.2" customHeight="1" x14ac:dyDescent="0.3">
      <c r="A21" s="32">
        <v>2</v>
      </c>
      <c r="B21" s="33" t="s">
        <v>46</v>
      </c>
      <c r="C21" s="4"/>
      <c r="D21" s="34">
        <v>11</v>
      </c>
      <c r="E21" s="34" t="s">
        <v>31</v>
      </c>
      <c r="F21" s="5"/>
      <c r="G21" s="6">
        <v>0</v>
      </c>
      <c r="H21" s="35">
        <f t="shared" si="0"/>
        <v>0</v>
      </c>
      <c r="I21" s="6">
        <v>0</v>
      </c>
      <c r="J21" s="35">
        <f t="shared" si="1"/>
        <v>0</v>
      </c>
      <c r="K21" s="35">
        <f t="shared" si="2"/>
        <v>0</v>
      </c>
      <c r="L21" s="35">
        <f t="shared" si="3"/>
        <v>0</v>
      </c>
      <c r="M21" s="35">
        <f t="shared" si="4"/>
        <v>0</v>
      </c>
      <c r="N21" s="35">
        <f t="shared" si="5"/>
        <v>0</v>
      </c>
      <c r="O21" s="35">
        <f t="shared" si="6"/>
        <v>0</v>
      </c>
    </row>
    <row r="22" spans="1:15" ht="107.4" customHeight="1" x14ac:dyDescent="0.3">
      <c r="A22" s="32">
        <v>3</v>
      </c>
      <c r="B22" s="33" t="s">
        <v>47</v>
      </c>
      <c r="C22" s="4"/>
      <c r="D22" s="34">
        <v>4</v>
      </c>
      <c r="E22" s="34" t="s">
        <v>31</v>
      </c>
      <c r="F22" s="5"/>
      <c r="G22" s="6">
        <v>0</v>
      </c>
      <c r="H22" s="35">
        <f t="shared" si="0"/>
        <v>0</v>
      </c>
      <c r="I22" s="6">
        <v>0</v>
      </c>
      <c r="J22" s="35">
        <f t="shared" si="1"/>
        <v>0</v>
      </c>
      <c r="K22" s="35">
        <f t="shared" si="2"/>
        <v>0</v>
      </c>
      <c r="L22" s="35">
        <f t="shared" si="3"/>
        <v>0</v>
      </c>
      <c r="M22" s="35">
        <f t="shared" si="4"/>
        <v>0</v>
      </c>
      <c r="N22" s="35">
        <f t="shared" si="5"/>
        <v>0</v>
      </c>
      <c r="O22" s="35">
        <f t="shared" si="6"/>
        <v>0</v>
      </c>
    </row>
    <row r="23" spans="1:15" ht="104.4" customHeight="1" x14ac:dyDescent="0.3">
      <c r="A23" s="32">
        <v>4</v>
      </c>
      <c r="B23" s="33" t="s">
        <v>48</v>
      </c>
      <c r="C23" s="4"/>
      <c r="D23" s="34">
        <v>12</v>
      </c>
      <c r="E23" s="34" t="s">
        <v>31</v>
      </c>
      <c r="F23" s="5"/>
      <c r="G23" s="6">
        <v>0</v>
      </c>
      <c r="H23" s="35">
        <f t="shared" si="0"/>
        <v>0</v>
      </c>
      <c r="I23" s="6">
        <v>0</v>
      </c>
      <c r="J23" s="35">
        <f t="shared" si="1"/>
        <v>0</v>
      </c>
      <c r="K23" s="35">
        <f t="shared" si="2"/>
        <v>0</v>
      </c>
      <c r="L23" s="35">
        <f t="shared" si="3"/>
        <v>0</v>
      </c>
      <c r="M23" s="35">
        <f t="shared" si="4"/>
        <v>0</v>
      </c>
      <c r="N23" s="35">
        <f t="shared" si="5"/>
        <v>0</v>
      </c>
      <c r="O23" s="35">
        <f t="shared" si="6"/>
        <v>0</v>
      </c>
    </row>
    <row r="24" spans="1:15" ht="129.6" customHeight="1" x14ac:dyDescent="0.3">
      <c r="A24" s="32">
        <v>5</v>
      </c>
      <c r="B24" s="33" t="s">
        <v>49</v>
      </c>
      <c r="C24" s="4"/>
      <c r="D24" s="34">
        <v>30</v>
      </c>
      <c r="E24" s="34" t="s">
        <v>31</v>
      </c>
      <c r="F24" s="5"/>
      <c r="G24" s="6">
        <v>0</v>
      </c>
      <c r="H24" s="35">
        <f t="shared" si="0"/>
        <v>0</v>
      </c>
      <c r="I24" s="6">
        <v>0</v>
      </c>
      <c r="J24" s="35">
        <f t="shared" si="1"/>
        <v>0</v>
      </c>
      <c r="K24" s="35">
        <f t="shared" si="2"/>
        <v>0</v>
      </c>
      <c r="L24" s="35">
        <f t="shared" si="3"/>
        <v>0</v>
      </c>
      <c r="M24" s="35">
        <f t="shared" si="4"/>
        <v>0</v>
      </c>
      <c r="N24" s="35">
        <f t="shared" si="5"/>
        <v>0</v>
      </c>
      <c r="O24" s="35">
        <f t="shared" si="6"/>
        <v>0</v>
      </c>
    </row>
    <row r="25" spans="1:15" ht="319.2" customHeight="1" x14ac:dyDescent="0.3">
      <c r="A25" s="32">
        <v>6</v>
      </c>
      <c r="B25" s="33" t="s">
        <v>50</v>
      </c>
      <c r="C25" s="4"/>
      <c r="D25" s="34">
        <v>1</v>
      </c>
      <c r="E25" s="34" t="s">
        <v>31</v>
      </c>
      <c r="F25" s="5"/>
      <c r="G25" s="6">
        <v>0</v>
      </c>
      <c r="H25" s="35">
        <f t="shared" si="0"/>
        <v>0</v>
      </c>
      <c r="I25" s="6">
        <v>0</v>
      </c>
      <c r="J25" s="35">
        <f t="shared" si="1"/>
        <v>0</v>
      </c>
      <c r="K25" s="35">
        <f t="shared" si="2"/>
        <v>0</v>
      </c>
      <c r="L25" s="35">
        <f t="shared" si="3"/>
        <v>0</v>
      </c>
      <c r="M25" s="35">
        <f t="shared" si="4"/>
        <v>0</v>
      </c>
      <c r="N25" s="35">
        <f t="shared" si="5"/>
        <v>0</v>
      </c>
      <c r="O25" s="35">
        <f t="shared" si="6"/>
        <v>0</v>
      </c>
    </row>
    <row r="26" spans="1:15" ht="94.8" customHeight="1" x14ac:dyDescent="0.3">
      <c r="A26" s="32">
        <v>7</v>
      </c>
      <c r="B26" s="33" t="s">
        <v>51</v>
      </c>
      <c r="C26" s="4"/>
      <c r="D26" s="34">
        <v>4</v>
      </c>
      <c r="E26" s="34" t="s">
        <v>31</v>
      </c>
      <c r="F26" s="5"/>
      <c r="G26" s="6">
        <v>0</v>
      </c>
      <c r="H26" s="35">
        <f t="shared" si="0"/>
        <v>0</v>
      </c>
      <c r="I26" s="6">
        <v>0</v>
      </c>
      <c r="J26" s="35">
        <f t="shared" si="1"/>
        <v>0</v>
      </c>
      <c r="K26" s="35">
        <f t="shared" si="2"/>
        <v>0</v>
      </c>
      <c r="L26" s="35">
        <f t="shared" si="3"/>
        <v>0</v>
      </c>
      <c r="M26" s="35">
        <f t="shared" si="4"/>
        <v>0</v>
      </c>
      <c r="N26" s="35">
        <f t="shared" si="5"/>
        <v>0</v>
      </c>
      <c r="O26" s="35">
        <f t="shared" si="6"/>
        <v>0</v>
      </c>
    </row>
    <row r="27" spans="1:15" ht="189.6" customHeight="1" x14ac:dyDescent="0.3">
      <c r="A27" s="32">
        <v>8</v>
      </c>
      <c r="B27" s="33" t="s">
        <v>52</v>
      </c>
      <c r="C27" s="4"/>
      <c r="D27" s="34">
        <v>1</v>
      </c>
      <c r="E27" s="34" t="s">
        <v>31</v>
      </c>
      <c r="F27" s="5"/>
      <c r="G27" s="6">
        <v>0</v>
      </c>
      <c r="H27" s="35">
        <f t="shared" si="0"/>
        <v>0</v>
      </c>
      <c r="I27" s="6">
        <v>0</v>
      </c>
      <c r="J27" s="35">
        <f t="shared" si="1"/>
        <v>0</v>
      </c>
      <c r="K27" s="35">
        <f t="shared" si="2"/>
        <v>0</v>
      </c>
      <c r="L27" s="35">
        <f t="shared" si="3"/>
        <v>0</v>
      </c>
      <c r="M27" s="35">
        <f t="shared" si="4"/>
        <v>0</v>
      </c>
      <c r="N27" s="35">
        <f t="shared" si="5"/>
        <v>0</v>
      </c>
      <c r="O27" s="35">
        <f t="shared" si="6"/>
        <v>0</v>
      </c>
    </row>
    <row r="28" spans="1:15" ht="217.8" customHeight="1" x14ac:dyDescent="0.3">
      <c r="A28" s="32">
        <v>9</v>
      </c>
      <c r="B28" s="33" t="s">
        <v>53</v>
      </c>
      <c r="C28" s="4"/>
      <c r="D28" s="34">
        <v>1</v>
      </c>
      <c r="E28" s="34" t="s">
        <v>31</v>
      </c>
      <c r="F28" s="5"/>
      <c r="G28" s="6">
        <v>0</v>
      </c>
      <c r="H28" s="35">
        <f t="shared" si="0"/>
        <v>0</v>
      </c>
      <c r="I28" s="6">
        <v>0</v>
      </c>
      <c r="J28" s="35">
        <f t="shared" si="1"/>
        <v>0</v>
      </c>
      <c r="K28" s="35">
        <f t="shared" si="2"/>
        <v>0</v>
      </c>
      <c r="L28" s="35">
        <f t="shared" si="3"/>
        <v>0</v>
      </c>
      <c r="M28" s="35">
        <f t="shared" si="4"/>
        <v>0</v>
      </c>
      <c r="N28" s="35">
        <f t="shared" si="5"/>
        <v>0</v>
      </c>
      <c r="O28" s="35">
        <f t="shared" si="6"/>
        <v>0</v>
      </c>
    </row>
    <row r="29" spans="1:15" ht="141" customHeight="1" x14ac:dyDescent="0.3">
      <c r="A29" s="32">
        <v>10</v>
      </c>
      <c r="B29" s="33" t="s">
        <v>54</v>
      </c>
      <c r="C29" s="4"/>
      <c r="D29" s="34">
        <v>1</v>
      </c>
      <c r="E29" s="34" t="s">
        <v>31</v>
      </c>
      <c r="F29" s="5"/>
      <c r="G29" s="6">
        <v>0</v>
      </c>
      <c r="H29" s="35">
        <f t="shared" si="0"/>
        <v>0</v>
      </c>
      <c r="I29" s="6">
        <v>0</v>
      </c>
      <c r="J29" s="35">
        <f t="shared" si="1"/>
        <v>0</v>
      </c>
      <c r="K29" s="35">
        <f t="shared" si="2"/>
        <v>0</v>
      </c>
      <c r="L29" s="35">
        <f t="shared" si="3"/>
        <v>0</v>
      </c>
      <c r="M29" s="35">
        <f t="shared" si="4"/>
        <v>0</v>
      </c>
      <c r="N29" s="35">
        <f t="shared" si="5"/>
        <v>0</v>
      </c>
      <c r="O29" s="35">
        <f t="shared" si="6"/>
        <v>0</v>
      </c>
    </row>
    <row r="30" spans="1:15" ht="286.8" customHeight="1" x14ac:dyDescent="0.3">
      <c r="A30" s="32">
        <v>11</v>
      </c>
      <c r="B30" s="33" t="s">
        <v>45</v>
      </c>
      <c r="C30" s="4"/>
      <c r="D30" s="34">
        <v>43</v>
      </c>
      <c r="E30" s="34" t="s">
        <v>31</v>
      </c>
      <c r="F30" s="5"/>
      <c r="G30" s="6">
        <v>0</v>
      </c>
      <c r="H30" s="35">
        <f t="shared" si="0"/>
        <v>0</v>
      </c>
      <c r="I30" s="6">
        <v>0</v>
      </c>
      <c r="J30" s="35">
        <f t="shared" si="1"/>
        <v>0</v>
      </c>
      <c r="K30" s="35">
        <f t="shared" si="2"/>
        <v>0</v>
      </c>
      <c r="L30" s="35">
        <f t="shared" si="3"/>
        <v>0</v>
      </c>
      <c r="M30" s="35">
        <f t="shared" si="4"/>
        <v>0</v>
      </c>
      <c r="N30" s="35">
        <f t="shared" si="5"/>
        <v>0</v>
      </c>
      <c r="O30" s="35">
        <f t="shared" si="6"/>
        <v>0</v>
      </c>
    </row>
    <row r="31" spans="1:15" ht="324" customHeight="1" x14ac:dyDescent="0.3">
      <c r="A31" s="32">
        <v>12</v>
      </c>
      <c r="B31" s="33" t="s">
        <v>46</v>
      </c>
      <c r="C31" s="4"/>
      <c r="D31" s="34">
        <v>46</v>
      </c>
      <c r="E31" s="34" t="s">
        <v>31</v>
      </c>
      <c r="F31" s="5"/>
      <c r="G31" s="6">
        <v>0</v>
      </c>
      <c r="H31" s="35">
        <f t="shared" si="0"/>
        <v>0</v>
      </c>
      <c r="I31" s="6">
        <v>0</v>
      </c>
      <c r="J31" s="35">
        <f t="shared" si="1"/>
        <v>0</v>
      </c>
      <c r="K31" s="35">
        <f t="shared" si="2"/>
        <v>0</v>
      </c>
      <c r="L31" s="35">
        <f t="shared" si="3"/>
        <v>0</v>
      </c>
      <c r="M31" s="35">
        <f t="shared" si="4"/>
        <v>0</v>
      </c>
      <c r="N31" s="35">
        <f t="shared" si="5"/>
        <v>0</v>
      </c>
      <c r="O31" s="35">
        <f t="shared" si="6"/>
        <v>0</v>
      </c>
    </row>
    <row r="32" spans="1:15" ht="94.8" customHeight="1" x14ac:dyDescent="0.3">
      <c r="A32" s="32">
        <v>13</v>
      </c>
      <c r="B32" s="33" t="s">
        <v>47</v>
      </c>
      <c r="C32" s="4"/>
      <c r="D32" s="34">
        <v>22</v>
      </c>
      <c r="E32" s="34" t="s">
        <v>31</v>
      </c>
      <c r="F32" s="5"/>
      <c r="G32" s="6">
        <v>0</v>
      </c>
      <c r="H32" s="35">
        <f t="shared" si="0"/>
        <v>0</v>
      </c>
      <c r="I32" s="6">
        <v>0</v>
      </c>
      <c r="J32" s="35">
        <f t="shared" si="1"/>
        <v>0</v>
      </c>
      <c r="K32" s="35">
        <f t="shared" si="2"/>
        <v>0</v>
      </c>
      <c r="L32" s="35">
        <f t="shared" si="3"/>
        <v>0</v>
      </c>
      <c r="M32" s="35">
        <f t="shared" si="4"/>
        <v>0</v>
      </c>
      <c r="N32" s="35">
        <f t="shared" si="5"/>
        <v>0</v>
      </c>
      <c r="O32" s="35">
        <f t="shared" si="6"/>
        <v>0</v>
      </c>
    </row>
    <row r="33" spans="1:15" ht="129.6" customHeight="1" x14ac:dyDescent="0.3">
      <c r="A33" s="32">
        <v>14</v>
      </c>
      <c r="B33" s="33" t="s">
        <v>55</v>
      </c>
      <c r="C33" s="4"/>
      <c r="D33" s="34">
        <v>6</v>
      </c>
      <c r="E33" s="34" t="s">
        <v>31</v>
      </c>
      <c r="F33" s="5"/>
      <c r="G33" s="6">
        <v>0</v>
      </c>
      <c r="H33" s="35">
        <f t="shared" si="0"/>
        <v>0</v>
      </c>
      <c r="I33" s="6">
        <v>0</v>
      </c>
      <c r="J33" s="35">
        <f t="shared" si="1"/>
        <v>0</v>
      </c>
      <c r="K33" s="35">
        <f t="shared" si="2"/>
        <v>0</v>
      </c>
      <c r="L33" s="35">
        <f t="shared" si="3"/>
        <v>0</v>
      </c>
      <c r="M33" s="35">
        <f t="shared" si="4"/>
        <v>0</v>
      </c>
      <c r="N33" s="35">
        <f t="shared" si="5"/>
        <v>0</v>
      </c>
      <c r="O33" s="35">
        <f t="shared" si="6"/>
        <v>0</v>
      </c>
    </row>
    <row r="34" spans="1:15" ht="172.2" customHeight="1" x14ac:dyDescent="0.3">
      <c r="A34" s="32">
        <v>15</v>
      </c>
      <c r="B34" s="33" t="s">
        <v>56</v>
      </c>
      <c r="C34" s="4"/>
      <c r="D34" s="34">
        <v>6</v>
      </c>
      <c r="E34" s="34" t="s">
        <v>31</v>
      </c>
      <c r="F34" s="5"/>
      <c r="G34" s="6">
        <v>0</v>
      </c>
      <c r="H34" s="35">
        <f t="shared" si="0"/>
        <v>0</v>
      </c>
      <c r="I34" s="6">
        <v>0</v>
      </c>
      <c r="J34" s="35">
        <f t="shared" si="1"/>
        <v>0</v>
      </c>
      <c r="K34" s="35">
        <f t="shared" si="2"/>
        <v>0</v>
      </c>
      <c r="L34" s="35">
        <f t="shared" si="3"/>
        <v>0</v>
      </c>
      <c r="M34" s="35">
        <f t="shared" si="4"/>
        <v>0</v>
      </c>
      <c r="N34" s="35">
        <f t="shared" si="5"/>
        <v>0</v>
      </c>
      <c r="O34" s="35">
        <f t="shared" si="6"/>
        <v>0</v>
      </c>
    </row>
    <row r="35" spans="1:15" ht="136.19999999999999" customHeight="1" x14ac:dyDescent="0.3">
      <c r="A35" s="32">
        <v>16</v>
      </c>
      <c r="B35" s="33" t="s">
        <v>49</v>
      </c>
      <c r="C35" s="4"/>
      <c r="D35" s="34">
        <v>108</v>
      </c>
      <c r="E35" s="34" t="s">
        <v>31</v>
      </c>
      <c r="F35" s="5"/>
      <c r="G35" s="6">
        <v>0</v>
      </c>
      <c r="H35" s="35">
        <f t="shared" si="0"/>
        <v>0</v>
      </c>
      <c r="I35" s="6">
        <v>0</v>
      </c>
      <c r="J35" s="35">
        <f t="shared" si="1"/>
        <v>0</v>
      </c>
      <c r="K35" s="35">
        <f t="shared" si="2"/>
        <v>0</v>
      </c>
      <c r="L35" s="35">
        <f t="shared" si="3"/>
        <v>0</v>
      </c>
      <c r="M35" s="35">
        <f t="shared" si="4"/>
        <v>0</v>
      </c>
      <c r="N35" s="35">
        <f t="shared" si="5"/>
        <v>0</v>
      </c>
      <c r="O35" s="35">
        <f t="shared" si="6"/>
        <v>0</v>
      </c>
    </row>
    <row r="36" spans="1:15" ht="139.19999999999999" customHeight="1" x14ac:dyDescent="0.3">
      <c r="A36" s="32">
        <v>17</v>
      </c>
      <c r="B36" s="33" t="s">
        <v>57</v>
      </c>
      <c r="C36" s="4"/>
      <c r="D36" s="34">
        <v>3</v>
      </c>
      <c r="E36" s="34" t="s">
        <v>31</v>
      </c>
      <c r="F36" s="5"/>
      <c r="G36" s="6">
        <v>0</v>
      </c>
      <c r="H36" s="35">
        <f t="shared" si="0"/>
        <v>0</v>
      </c>
      <c r="I36" s="6">
        <v>0</v>
      </c>
      <c r="J36" s="35">
        <f t="shared" si="1"/>
        <v>0</v>
      </c>
      <c r="K36" s="35">
        <f t="shared" si="2"/>
        <v>0</v>
      </c>
      <c r="L36" s="35">
        <f t="shared" si="3"/>
        <v>0</v>
      </c>
      <c r="M36" s="35">
        <f t="shared" si="4"/>
        <v>0</v>
      </c>
      <c r="N36" s="35">
        <f t="shared" si="5"/>
        <v>0</v>
      </c>
      <c r="O36" s="35">
        <f t="shared" si="6"/>
        <v>0</v>
      </c>
    </row>
    <row r="37" spans="1:15" ht="124.2" customHeight="1" x14ac:dyDescent="0.3">
      <c r="A37" s="32">
        <v>18</v>
      </c>
      <c r="B37" s="33" t="s">
        <v>58</v>
      </c>
      <c r="C37" s="4"/>
      <c r="D37" s="34">
        <v>4</v>
      </c>
      <c r="E37" s="34" t="s">
        <v>31</v>
      </c>
      <c r="F37" s="5"/>
      <c r="G37" s="6">
        <v>0</v>
      </c>
      <c r="H37" s="35">
        <f t="shared" si="0"/>
        <v>0</v>
      </c>
      <c r="I37" s="6">
        <v>0</v>
      </c>
      <c r="J37" s="35">
        <f t="shared" si="1"/>
        <v>0</v>
      </c>
      <c r="K37" s="35">
        <f t="shared" si="2"/>
        <v>0</v>
      </c>
      <c r="L37" s="35">
        <f t="shared" si="3"/>
        <v>0</v>
      </c>
      <c r="M37" s="35">
        <f t="shared" si="4"/>
        <v>0</v>
      </c>
      <c r="N37" s="35">
        <f t="shared" si="5"/>
        <v>0</v>
      </c>
      <c r="O37" s="35">
        <f t="shared" si="6"/>
        <v>0</v>
      </c>
    </row>
    <row r="38" spans="1:15" ht="183" customHeight="1" x14ac:dyDescent="0.3">
      <c r="A38" s="32">
        <v>19</v>
      </c>
      <c r="B38" s="33" t="s">
        <v>59</v>
      </c>
      <c r="C38" s="4"/>
      <c r="D38" s="34">
        <v>1</v>
      </c>
      <c r="E38" s="34" t="s">
        <v>31</v>
      </c>
      <c r="F38" s="5"/>
      <c r="G38" s="6">
        <v>0</v>
      </c>
      <c r="H38" s="35">
        <f t="shared" si="0"/>
        <v>0</v>
      </c>
      <c r="I38" s="6">
        <v>0</v>
      </c>
      <c r="J38" s="35">
        <f t="shared" si="1"/>
        <v>0</v>
      </c>
      <c r="K38" s="35">
        <f t="shared" si="2"/>
        <v>0</v>
      </c>
      <c r="L38" s="35">
        <f t="shared" si="3"/>
        <v>0</v>
      </c>
      <c r="M38" s="35">
        <f t="shared" si="4"/>
        <v>0</v>
      </c>
      <c r="N38" s="35">
        <f t="shared" si="5"/>
        <v>0</v>
      </c>
      <c r="O38" s="35">
        <f t="shared" si="6"/>
        <v>0</v>
      </c>
    </row>
    <row r="39" spans="1:15" ht="155.4" customHeight="1" x14ac:dyDescent="0.3">
      <c r="A39" s="32">
        <v>20</v>
      </c>
      <c r="B39" s="33" t="s">
        <v>60</v>
      </c>
      <c r="C39" s="4"/>
      <c r="D39" s="34">
        <v>1</v>
      </c>
      <c r="E39" s="34" t="s">
        <v>31</v>
      </c>
      <c r="F39" s="5"/>
      <c r="G39" s="6">
        <v>0</v>
      </c>
      <c r="H39" s="35">
        <f t="shared" si="0"/>
        <v>0</v>
      </c>
      <c r="I39" s="6">
        <v>0</v>
      </c>
      <c r="J39" s="35">
        <f t="shared" si="1"/>
        <v>0</v>
      </c>
      <c r="K39" s="35">
        <f t="shared" si="2"/>
        <v>0</v>
      </c>
      <c r="L39" s="35">
        <f t="shared" si="3"/>
        <v>0</v>
      </c>
      <c r="M39" s="35">
        <f t="shared" si="4"/>
        <v>0</v>
      </c>
      <c r="N39" s="35">
        <f t="shared" si="5"/>
        <v>0</v>
      </c>
      <c r="O39" s="35">
        <f t="shared" si="6"/>
        <v>0</v>
      </c>
    </row>
    <row r="40" spans="1:15" ht="137.4" customHeight="1" x14ac:dyDescent="0.3">
      <c r="A40" s="32">
        <v>21</v>
      </c>
      <c r="B40" s="33" t="s">
        <v>61</v>
      </c>
      <c r="C40" s="4"/>
      <c r="D40" s="34">
        <v>4</v>
      </c>
      <c r="E40" s="34" t="s">
        <v>31</v>
      </c>
      <c r="F40" s="5"/>
      <c r="G40" s="6">
        <v>0</v>
      </c>
      <c r="H40" s="35">
        <f t="shared" si="0"/>
        <v>0</v>
      </c>
      <c r="I40" s="6">
        <v>0</v>
      </c>
      <c r="J40" s="35">
        <f t="shared" si="1"/>
        <v>0</v>
      </c>
      <c r="K40" s="35">
        <f t="shared" si="2"/>
        <v>0</v>
      </c>
      <c r="L40" s="35">
        <f t="shared" si="3"/>
        <v>0</v>
      </c>
      <c r="M40" s="35">
        <f t="shared" si="4"/>
        <v>0</v>
      </c>
      <c r="N40" s="35">
        <f t="shared" si="5"/>
        <v>0</v>
      </c>
      <c r="O40" s="35">
        <f t="shared" si="6"/>
        <v>0</v>
      </c>
    </row>
    <row r="41" spans="1:15" ht="230.4" customHeight="1" x14ac:dyDescent="0.3">
      <c r="A41" s="32">
        <v>22</v>
      </c>
      <c r="B41" s="33" t="s">
        <v>62</v>
      </c>
      <c r="C41" s="4"/>
      <c r="D41" s="34">
        <v>1</v>
      </c>
      <c r="E41" s="34" t="s">
        <v>31</v>
      </c>
      <c r="F41" s="5"/>
      <c r="G41" s="6">
        <v>0</v>
      </c>
      <c r="H41" s="35">
        <f t="shared" si="0"/>
        <v>0</v>
      </c>
      <c r="I41" s="6">
        <v>0</v>
      </c>
      <c r="J41" s="35">
        <f t="shared" si="1"/>
        <v>0</v>
      </c>
      <c r="K41" s="35">
        <f t="shared" si="2"/>
        <v>0</v>
      </c>
      <c r="L41" s="35">
        <f t="shared" si="3"/>
        <v>0</v>
      </c>
      <c r="M41" s="35">
        <f t="shared" si="4"/>
        <v>0</v>
      </c>
      <c r="N41" s="35">
        <f t="shared" si="5"/>
        <v>0</v>
      </c>
      <c r="O41" s="35">
        <f t="shared" si="6"/>
        <v>0</v>
      </c>
    </row>
    <row r="42" spans="1:15" ht="130.19999999999999" customHeight="1" x14ac:dyDescent="0.3">
      <c r="A42" s="32">
        <v>23</v>
      </c>
      <c r="B42" s="33" t="s">
        <v>63</v>
      </c>
      <c r="C42" s="4"/>
      <c r="D42" s="34">
        <v>1</v>
      </c>
      <c r="E42" s="34" t="s">
        <v>31</v>
      </c>
      <c r="F42" s="5"/>
      <c r="G42" s="6">
        <v>0</v>
      </c>
      <c r="H42" s="35">
        <f t="shared" si="0"/>
        <v>0</v>
      </c>
      <c r="I42" s="6">
        <v>0</v>
      </c>
      <c r="J42" s="35">
        <f t="shared" si="1"/>
        <v>0</v>
      </c>
      <c r="K42" s="35">
        <f t="shared" si="2"/>
        <v>0</v>
      </c>
      <c r="L42" s="35">
        <f t="shared" si="3"/>
        <v>0</v>
      </c>
      <c r="M42" s="35">
        <f t="shared" si="4"/>
        <v>0</v>
      </c>
      <c r="N42" s="35">
        <f t="shared" si="5"/>
        <v>0</v>
      </c>
      <c r="O42" s="35">
        <f t="shared" si="6"/>
        <v>0</v>
      </c>
    </row>
    <row r="43" spans="1:15" ht="151.19999999999999" customHeight="1" x14ac:dyDescent="0.3">
      <c r="A43" s="32">
        <v>24</v>
      </c>
      <c r="B43" s="33" t="s">
        <v>64</v>
      </c>
      <c r="C43" s="4"/>
      <c r="D43" s="34">
        <v>4</v>
      </c>
      <c r="E43" s="34" t="s">
        <v>31</v>
      </c>
      <c r="F43" s="5"/>
      <c r="G43" s="6">
        <v>0</v>
      </c>
      <c r="H43" s="35">
        <f t="shared" si="0"/>
        <v>0</v>
      </c>
      <c r="I43" s="6">
        <v>0</v>
      </c>
      <c r="J43" s="35">
        <f t="shared" si="1"/>
        <v>0</v>
      </c>
      <c r="K43" s="35">
        <f t="shared" si="2"/>
        <v>0</v>
      </c>
      <c r="L43" s="35">
        <f t="shared" si="3"/>
        <v>0</v>
      </c>
      <c r="M43" s="35">
        <f t="shared" si="4"/>
        <v>0</v>
      </c>
      <c r="N43" s="35">
        <f t="shared" si="5"/>
        <v>0</v>
      </c>
      <c r="O43" s="35">
        <f t="shared" si="6"/>
        <v>0</v>
      </c>
    </row>
    <row r="44" spans="1:15" ht="116.4" customHeight="1" x14ac:dyDescent="0.3">
      <c r="A44" s="32">
        <v>25</v>
      </c>
      <c r="B44" s="33" t="s">
        <v>65</v>
      </c>
      <c r="C44" s="4"/>
      <c r="D44" s="34">
        <v>6</v>
      </c>
      <c r="E44" s="34" t="s">
        <v>31</v>
      </c>
      <c r="F44" s="5"/>
      <c r="G44" s="6">
        <v>0</v>
      </c>
      <c r="H44" s="35">
        <f t="shared" si="0"/>
        <v>0</v>
      </c>
      <c r="I44" s="6">
        <v>0</v>
      </c>
      <c r="J44" s="35">
        <f t="shared" si="1"/>
        <v>0</v>
      </c>
      <c r="K44" s="35">
        <f t="shared" si="2"/>
        <v>0</v>
      </c>
      <c r="L44" s="35">
        <f t="shared" si="3"/>
        <v>0</v>
      </c>
      <c r="M44" s="35">
        <f t="shared" si="4"/>
        <v>0</v>
      </c>
      <c r="N44" s="35">
        <f t="shared" si="5"/>
        <v>0</v>
      </c>
      <c r="O44" s="35">
        <f t="shared" si="6"/>
        <v>0</v>
      </c>
    </row>
    <row r="45" spans="1:15" ht="73.8" customHeight="1" x14ac:dyDescent="0.3">
      <c r="A45" s="32">
        <v>26</v>
      </c>
      <c r="B45" s="33" t="s">
        <v>66</v>
      </c>
      <c r="C45" s="4"/>
      <c r="D45" s="34">
        <v>12</v>
      </c>
      <c r="E45" s="34" t="s">
        <v>31</v>
      </c>
      <c r="F45" s="5"/>
      <c r="G45" s="6">
        <v>0</v>
      </c>
      <c r="H45" s="35">
        <f t="shared" si="0"/>
        <v>0</v>
      </c>
      <c r="I45" s="6">
        <v>0</v>
      </c>
      <c r="J45" s="35">
        <f t="shared" si="1"/>
        <v>0</v>
      </c>
      <c r="K45" s="35">
        <f t="shared" si="2"/>
        <v>0</v>
      </c>
      <c r="L45" s="35">
        <f t="shared" si="3"/>
        <v>0</v>
      </c>
      <c r="M45" s="35">
        <f t="shared" si="4"/>
        <v>0</v>
      </c>
      <c r="N45" s="35">
        <f t="shared" si="5"/>
        <v>0</v>
      </c>
      <c r="O45" s="35">
        <f t="shared" si="6"/>
        <v>0</v>
      </c>
    </row>
    <row r="46" spans="1:15" ht="186" customHeight="1" x14ac:dyDescent="0.3">
      <c r="A46" s="32">
        <v>27</v>
      </c>
      <c r="B46" s="33" t="s">
        <v>67</v>
      </c>
      <c r="C46" s="4"/>
      <c r="D46" s="34">
        <v>1</v>
      </c>
      <c r="E46" s="34" t="s">
        <v>31</v>
      </c>
      <c r="F46" s="5"/>
      <c r="G46" s="6">
        <v>0</v>
      </c>
      <c r="H46" s="35">
        <f t="shared" si="0"/>
        <v>0</v>
      </c>
      <c r="I46" s="6">
        <v>0</v>
      </c>
      <c r="J46" s="35">
        <f t="shared" si="1"/>
        <v>0</v>
      </c>
      <c r="K46" s="35">
        <f t="shared" si="2"/>
        <v>0</v>
      </c>
      <c r="L46" s="35">
        <f t="shared" si="3"/>
        <v>0</v>
      </c>
      <c r="M46" s="35">
        <f t="shared" si="4"/>
        <v>0</v>
      </c>
      <c r="N46" s="35">
        <f t="shared" si="5"/>
        <v>0</v>
      </c>
      <c r="O46" s="35">
        <f t="shared" si="6"/>
        <v>0</v>
      </c>
    </row>
    <row r="47" spans="1:15" ht="81.599999999999994" customHeight="1" x14ac:dyDescent="0.3">
      <c r="A47" s="32">
        <v>28</v>
      </c>
      <c r="B47" s="33" t="s">
        <v>68</v>
      </c>
      <c r="C47" s="4"/>
      <c r="D47" s="34">
        <v>12</v>
      </c>
      <c r="E47" s="34" t="s">
        <v>31</v>
      </c>
      <c r="F47" s="5"/>
      <c r="G47" s="6">
        <v>0</v>
      </c>
      <c r="H47" s="35">
        <f t="shared" si="0"/>
        <v>0</v>
      </c>
      <c r="I47" s="6">
        <v>0</v>
      </c>
      <c r="J47" s="35">
        <f t="shared" si="1"/>
        <v>0</v>
      </c>
      <c r="K47" s="35">
        <f t="shared" si="2"/>
        <v>0</v>
      </c>
      <c r="L47" s="35">
        <f t="shared" si="3"/>
        <v>0</v>
      </c>
      <c r="M47" s="35">
        <f t="shared" si="4"/>
        <v>0</v>
      </c>
      <c r="N47" s="35">
        <f t="shared" si="5"/>
        <v>0</v>
      </c>
      <c r="O47" s="35">
        <f t="shared" si="6"/>
        <v>0</v>
      </c>
    </row>
    <row r="48" spans="1:15" ht="189" customHeight="1" x14ac:dyDescent="0.3">
      <c r="A48" s="32">
        <v>29</v>
      </c>
      <c r="B48" s="33" t="s">
        <v>69</v>
      </c>
      <c r="C48" s="4"/>
      <c r="D48" s="34">
        <v>1</v>
      </c>
      <c r="E48" s="34" t="s">
        <v>31</v>
      </c>
      <c r="F48" s="5"/>
      <c r="G48" s="6">
        <v>0</v>
      </c>
      <c r="H48" s="35">
        <f t="shared" si="0"/>
        <v>0</v>
      </c>
      <c r="I48" s="6">
        <v>0</v>
      </c>
      <c r="J48" s="35">
        <f t="shared" si="1"/>
        <v>0</v>
      </c>
      <c r="K48" s="35">
        <f t="shared" si="2"/>
        <v>0</v>
      </c>
      <c r="L48" s="35">
        <f t="shared" si="3"/>
        <v>0</v>
      </c>
      <c r="M48" s="35">
        <f t="shared" si="4"/>
        <v>0</v>
      </c>
      <c r="N48" s="35">
        <f t="shared" si="5"/>
        <v>0</v>
      </c>
      <c r="O48" s="35">
        <f t="shared" si="6"/>
        <v>0</v>
      </c>
    </row>
    <row r="49" spans="1:15" s="22" customFormat="1" ht="30" customHeight="1" thickBot="1" x14ac:dyDescent="0.3">
      <c r="A49" s="63"/>
      <c r="B49" s="64"/>
      <c r="C49" s="64"/>
      <c r="D49" s="64"/>
      <c r="E49" s="64"/>
      <c r="F49" s="64"/>
      <c r="G49" s="64"/>
      <c r="H49" s="64"/>
      <c r="I49" s="64"/>
      <c r="J49" s="64"/>
      <c r="K49" s="64"/>
      <c r="L49" s="65"/>
      <c r="M49" s="51" t="s">
        <v>32</v>
      </c>
      <c r="N49" s="51"/>
      <c r="O49" s="36">
        <f>SUMIF(G:G,0%,L:L)</f>
        <v>0</v>
      </c>
    </row>
    <row r="50" spans="1:15" s="22" customFormat="1" ht="30" customHeight="1" thickBot="1" x14ac:dyDescent="0.3">
      <c r="A50" s="78" t="s">
        <v>33</v>
      </c>
      <c r="B50" s="79"/>
      <c r="C50" s="79"/>
      <c r="D50" s="79"/>
      <c r="E50" s="79"/>
      <c r="F50" s="79"/>
      <c r="G50" s="79"/>
      <c r="H50" s="79"/>
      <c r="I50" s="79"/>
      <c r="J50" s="79"/>
      <c r="K50" s="79"/>
      <c r="L50" s="79"/>
      <c r="M50" s="52" t="s">
        <v>34</v>
      </c>
      <c r="N50" s="52"/>
      <c r="O50" s="37">
        <f>SUMIF(G:G,5%,L:L)</f>
        <v>0</v>
      </c>
    </row>
    <row r="51" spans="1:15" s="22" customFormat="1" ht="30" customHeight="1" x14ac:dyDescent="0.25">
      <c r="A51" s="74" t="s">
        <v>35</v>
      </c>
      <c r="B51" s="75"/>
      <c r="C51" s="75"/>
      <c r="D51" s="75"/>
      <c r="E51" s="75"/>
      <c r="F51" s="75"/>
      <c r="G51" s="75"/>
      <c r="H51" s="75"/>
      <c r="I51" s="75"/>
      <c r="J51" s="75"/>
      <c r="K51" s="75"/>
      <c r="L51" s="76"/>
      <c r="M51" s="52" t="s">
        <v>36</v>
      </c>
      <c r="N51" s="52"/>
      <c r="O51" s="37">
        <f>SUMIF(G:G,19%,L:L)</f>
        <v>0</v>
      </c>
    </row>
    <row r="52" spans="1:15" s="22" customFormat="1" ht="30" customHeight="1" x14ac:dyDescent="0.25">
      <c r="A52" s="77"/>
      <c r="B52" s="77"/>
      <c r="C52" s="77"/>
      <c r="D52" s="77"/>
      <c r="E52" s="77"/>
      <c r="F52" s="77"/>
      <c r="G52" s="77"/>
      <c r="H52" s="77"/>
      <c r="I52" s="77"/>
      <c r="J52" s="77"/>
      <c r="K52" s="77"/>
      <c r="L52" s="77"/>
      <c r="M52" s="53" t="s">
        <v>27</v>
      </c>
      <c r="N52" s="54"/>
      <c r="O52" s="38">
        <f>SUM(O49:O51)</f>
        <v>0</v>
      </c>
    </row>
    <row r="53" spans="1:15" s="22" customFormat="1" ht="30" customHeight="1" x14ac:dyDescent="0.25">
      <c r="A53" s="77"/>
      <c r="B53" s="77"/>
      <c r="C53" s="77"/>
      <c r="D53" s="77"/>
      <c r="E53" s="77"/>
      <c r="F53" s="77"/>
      <c r="G53" s="77"/>
      <c r="H53" s="77"/>
      <c r="I53" s="77"/>
      <c r="J53" s="77"/>
      <c r="K53" s="77"/>
      <c r="L53" s="77"/>
      <c r="M53" s="55" t="s">
        <v>37</v>
      </c>
      <c r="N53" s="56"/>
      <c r="O53" s="39">
        <f>ROUND(O50*5%,0)</f>
        <v>0</v>
      </c>
    </row>
    <row r="54" spans="1:15" s="22" customFormat="1" ht="30" customHeight="1" x14ac:dyDescent="0.25">
      <c r="A54" s="77"/>
      <c r="B54" s="77"/>
      <c r="C54" s="77"/>
      <c r="D54" s="77"/>
      <c r="E54" s="77"/>
      <c r="F54" s="77"/>
      <c r="G54" s="77"/>
      <c r="H54" s="77"/>
      <c r="I54" s="77"/>
      <c r="J54" s="77"/>
      <c r="K54" s="77"/>
      <c r="L54" s="77"/>
      <c r="M54" s="55" t="s">
        <v>38</v>
      </c>
      <c r="N54" s="56"/>
      <c r="O54" s="37">
        <f>ROUND(O51*19%,0)</f>
        <v>0</v>
      </c>
    </row>
    <row r="55" spans="1:15" s="22" customFormat="1" ht="37.5" customHeight="1" x14ac:dyDescent="0.25">
      <c r="A55" s="77"/>
      <c r="B55" s="77"/>
      <c r="C55" s="77"/>
      <c r="D55" s="77"/>
      <c r="E55" s="77"/>
      <c r="F55" s="77"/>
      <c r="G55" s="77"/>
      <c r="H55" s="77"/>
      <c r="I55" s="77"/>
      <c r="J55" s="77"/>
      <c r="K55" s="77"/>
      <c r="L55" s="77"/>
      <c r="M55" s="53" t="s">
        <v>39</v>
      </c>
      <c r="N55" s="54"/>
      <c r="O55" s="38">
        <f>SUM(O53:O54)</f>
        <v>0</v>
      </c>
    </row>
    <row r="56" spans="1:15" s="22" customFormat="1" ht="44.25" customHeight="1" x14ac:dyDescent="0.25">
      <c r="A56" s="77"/>
      <c r="B56" s="77"/>
      <c r="C56" s="77"/>
      <c r="D56" s="77"/>
      <c r="E56" s="77"/>
      <c r="F56" s="77"/>
      <c r="G56" s="77"/>
      <c r="H56" s="77"/>
      <c r="I56" s="77"/>
      <c r="J56" s="77"/>
      <c r="K56" s="77"/>
      <c r="L56" s="77"/>
      <c r="M56" s="72" t="s">
        <v>40</v>
      </c>
      <c r="N56" s="73"/>
      <c r="O56" s="37">
        <f>SUMIF(I:I,8%,N:N)</f>
        <v>0</v>
      </c>
    </row>
    <row r="57" spans="1:15" x14ac:dyDescent="0.3">
      <c r="A57" s="77"/>
      <c r="B57" s="77"/>
      <c r="C57" s="77"/>
      <c r="D57" s="77"/>
      <c r="E57" s="77"/>
      <c r="F57" s="77"/>
      <c r="G57" s="77"/>
      <c r="H57" s="77"/>
      <c r="I57" s="77"/>
      <c r="J57" s="77"/>
      <c r="K57" s="77"/>
      <c r="L57" s="77"/>
      <c r="M57" s="70" t="s">
        <v>41</v>
      </c>
      <c r="N57" s="71"/>
      <c r="O57" s="38">
        <f>SUM(O56)</f>
        <v>0</v>
      </c>
    </row>
    <row r="58" spans="1:15" x14ac:dyDescent="0.3">
      <c r="A58" s="77"/>
      <c r="B58" s="77"/>
      <c r="C58" s="77"/>
      <c r="D58" s="77"/>
      <c r="E58" s="77"/>
      <c r="F58" s="77"/>
      <c r="G58" s="77"/>
      <c r="H58" s="77"/>
      <c r="I58" s="77"/>
      <c r="J58" s="77"/>
      <c r="K58" s="77"/>
      <c r="L58" s="77"/>
      <c r="M58" s="70" t="s">
        <v>42</v>
      </c>
      <c r="N58" s="71"/>
      <c r="O58" s="38">
        <f>+O52+O55+O57</f>
        <v>0</v>
      </c>
    </row>
    <row r="62" spans="1:15" x14ac:dyDescent="0.3">
      <c r="B62" s="49"/>
      <c r="C62" s="49"/>
    </row>
    <row r="63" spans="1:15" ht="15" thickBot="1" x14ac:dyDescent="0.35">
      <c r="B63" s="50"/>
      <c r="C63" s="50"/>
    </row>
    <row r="64" spans="1:15" x14ac:dyDescent="0.3">
      <c r="B64" s="40" t="s">
        <v>43</v>
      </c>
      <c r="C64" s="40"/>
    </row>
    <row r="66" spans="1:1" x14ac:dyDescent="0.3">
      <c r="A66" s="24" t="s">
        <v>44</v>
      </c>
    </row>
  </sheetData>
  <sheetProtection algorithmName="SHA-512" hashValue="DTsskF+pe15+B0fEHeGwDGnWRuirBfGPnObHOwLuMaBgdt+cOjIkxve2dEnOvGlTf93K6qu17litRkfxSSi46A==" saltValue="gNn3FRlWA1RGwQsF44RDPg==" spinCount="100000" sheet="1" selectLockedCells="1"/>
  <mergeCells count="30">
    <mergeCell ref="M58:N58"/>
    <mergeCell ref="M56:N56"/>
    <mergeCell ref="M57:N57"/>
    <mergeCell ref="A51:L58"/>
    <mergeCell ref="A50:L50"/>
    <mergeCell ref="B2:M2"/>
    <mergeCell ref="B3:M3"/>
    <mergeCell ref="B4:M5"/>
    <mergeCell ref="A10:B10"/>
    <mergeCell ref="N2:O2"/>
    <mergeCell ref="N3:O3"/>
    <mergeCell ref="N4:O4"/>
    <mergeCell ref="N5:O5"/>
    <mergeCell ref="A2:A5"/>
    <mergeCell ref="B64:C64"/>
    <mergeCell ref="D14:G14"/>
    <mergeCell ref="D16:G16"/>
    <mergeCell ref="F10:G10"/>
    <mergeCell ref="L10:N10"/>
    <mergeCell ref="B62:C63"/>
    <mergeCell ref="M49:N49"/>
    <mergeCell ref="M50:N50"/>
    <mergeCell ref="M51:N51"/>
    <mergeCell ref="M52:N52"/>
    <mergeCell ref="M53:N53"/>
    <mergeCell ref="M54:N54"/>
    <mergeCell ref="D12:G12"/>
    <mergeCell ref="A12:B16"/>
    <mergeCell ref="A49:L49"/>
    <mergeCell ref="M55:N55"/>
  </mergeCells>
  <dataValidations count="1">
    <dataValidation type="whole" allowBlank="1" showInputMessage="1" showErrorMessage="1" sqref="F20:F48">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G20:G48</xm:sqref>
        </x14:dataValidation>
        <x14:dataValidation type="list" allowBlank="1" showInputMessage="1" showErrorMessage="1">
          <x14:formula1>
            <xm:f>Hoja2!$F$7:$F$8</xm:f>
          </x14:formula1>
          <xm:sqref>I20:I48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4140625" defaultRowHeight="14.4" x14ac:dyDescent="0.3"/>
  <sheetData>
    <row r="7" spans="4:6" x14ac:dyDescent="0.3">
      <c r="D7" s="1">
        <v>0</v>
      </c>
      <c r="F7" s="3">
        <v>0.08</v>
      </c>
    </row>
    <row r="8" spans="4:6" x14ac:dyDescent="0.3">
      <c r="D8" s="1">
        <v>0.05</v>
      </c>
      <c r="F8" s="1">
        <v>0</v>
      </c>
    </row>
    <row r="9" spans="4:6" x14ac:dyDescent="0.3">
      <c r="D9" s="1">
        <v>0.19</v>
      </c>
    </row>
    <row r="10" spans="4:6" x14ac:dyDescent="0.3">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ANGEL MARIA CONTRERAS GELVES</cp:lastModifiedBy>
  <cp:revision/>
  <dcterms:created xsi:type="dcterms:W3CDTF">2017-04-28T13:22:52Z</dcterms:created>
  <dcterms:modified xsi:type="dcterms:W3CDTF">2023-09-20T00:32:08Z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