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MTTO VENTILADORES Y AIRES ACONDICIONADOS\"/>
    </mc:Choice>
  </mc:AlternateContent>
  <bookViews>
    <workbookView xWindow="0" yWindow="0" windowWidth="21600" windowHeight="9000"/>
  </bookViews>
  <sheets>
    <sheet name="Hoja1" sheetId="1" r:id="rId1"/>
    <sheet name="Hoja2" sheetId="2" state="hidden"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J24" i="1"/>
  <c r="H24" i="1"/>
  <c r="L23" i="1"/>
  <c r="J23" i="1"/>
  <c r="H23" i="1"/>
  <c r="K23" i="1" s="1"/>
  <c r="L22" i="1"/>
  <c r="M22" i="1" s="1"/>
  <c r="J22" i="1"/>
  <c r="H22" i="1"/>
  <c r="L21" i="1"/>
  <c r="N21" i="1" s="1"/>
  <c r="J21" i="1"/>
  <c r="H21" i="1"/>
  <c r="K21" i="1" s="1"/>
  <c r="L25" i="1"/>
  <c r="J25" i="1"/>
  <c r="H25" i="1"/>
  <c r="K25" i="1" s="1"/>
  <c r="L26" i="1"/>
  <c r="J26" i="1"/>
  <c r="H26" i="1"/>
  <c r="K22" i="1" l="1"/>
  <c r="N22" i="1"/>
  <c r="O22" i="1" s="1"/>
  <c r="K26" i="1"/>
  <c r="K24" i="1"/>
  <c r="M24" i="1"/>
  <c r="N24" i="1"/>
  <c r="O24" i="1" s="1"/>
  <c r="M21" i="1"/>
  <c r="O21" i="1" s="1"/>
  <c r="M23" i="1"/>
  <c r="N23" i="1"/>
  <c r="O23" i="1" s="1"/>
  <c r="M25" i="1"/>
  <c r="N25" i="1"/>
  <c r="M26" i="1"/>
  <c r="N26" i="1"/>
  <c r="O25" i="1" l="1"/>
  <c r="O26" i="1"/>
  <c r="L20" i="1" l="1"/>
  <c r="M20" i="1" s="1"/>
  <c r="J20" i="1"/>
  <c r="H20" i="1"/>
  <c r="K20" i="1" l="1"/>
  <c r="N20" i="1"/>
  <c r="O20" i="1" s="1"/>
  <c r="O34" i="1"/>
  <c r="O28" i="1" l="1"/>
  <c r="O31" i="1" s="1"/>
  <c r="O27" i="1" l="1"/>
  <c r="O35" i="1" l="1"/>
  <c r="O29" i="1" l="1"/>
  <c r="O32" i="1" l="1"/>
  <c r="O33" i="1" s="1"/>
  <c r="O30" i="1"/>
  <c r="O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<sst xmlns="http://schemas.openxmlformats.org/spreadsheetml/2006/main" count="58" uniqueCount="51">
  <si>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</si>
  <si>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</si>
  <si>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</si>
  <si>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</si>
  <si>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</si>
  <si>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</si>
  <si>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</si>
  <si>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</si>
  <si>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</si>
  <si>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</si>
  <si>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</si>
  <si>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</si>
  <si>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</si>
  <si>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</si>
  <si>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</si>
  <si>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</si>
  <si>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</si>
  <si>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</si>
  <si>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</si>
  <si>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</si>
  <si>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</si>
  <si>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</si>
  <si>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</si>
  <si>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</si>
  <si>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</si>
  <si>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</si>
  <si>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</si>
  <si>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</si>
  <si>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</si>
  <si>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</si>
  <si>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</si>
  <si>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</si>
  <si>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</si>
  <si>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</si>
  <si>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</si>
  <si>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</si>
  <si>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</si>
  <si>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</si>
  <si>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</si>
  <si>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</si>
  <si>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</si>
  <si>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</si>
  <si>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</si>
  <si>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</si>
  <si>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Bolsa fija por valor de Dos Millonres Trescientos Mil Pesos M/cte $2.300.000 (Incluyendo IVA) para repuestos nuevos incluida su instalación para los equipos de aire acondicionado de la Universidad de Cundinamarca Seccional Girardot, que se puedan requerir en caso de realizar mantenimientos correctivos previa autorización del supervisor del contrato, se verificara que los repuestos y piezas a adquirir esten dentro de los precios de mercado y se deberá dar garantia minima de un año sobre las piezas o elementos cambiados.</t>
  </si>
  <si>
    <t>Mantenimiento preventivo de equipo de aire acondicionado Mini Split de 9.000, 12.000, 18.000 y 24.000 BTU, perteneciente a los bloques académico - administrativo de la UCundinamarca Seccional Girardot, consiste en: 
• Suspender energía 
• Desmontar 
• Limpieza general del equipo 
• Lavado general del serpentín evaporador 
• Lavado general del serpentín condensador 
• Limpieza general de blower equipo 
• Limpieza de filtros de aire 
• Limpieza de bandejas de drenaje 
• Limpieza de bornera 
• Revisión general 
• Revisión eléctrica 
• Ajuste conexiones eléctricas  
• Revisión de consumo de energía y voltaje 
• Revisión de gas refrigerante (presiones normales) 
• Revisión de fugas 
• Revisión de rodamientos  
• Lubricación de motores 
• Ajuste de tornillería 
• Puesto en funcionamiento</t>
  </si>
  <si>
    <t>Mantenimiento preventivo de equipo de aire acondicionado, piso techo de 36.000 BTU, perteneciente a los bloques académico - administrativo de la UCundinamarca Seccional Girardot, consiste en:  
•  Suspender energía 
•  Desmontar 
•  Limpieza general del equipo 
•  Lavado general del serpentín evaporador 
•  Lavado general del serpentín condensador 
•  Limpieza general de blower equipo 
•  Limpieza de filtros de aire 
•  Limpieza de bandejas de drenaje 
•  Limpieza de bornera 
•  Revisión general 
•  Revisión eléctrica 
•  Ajuste conexiones eléctricas 
•  Revisión de consumo de energía y voltaje 
•  Revisión de gas refrigerante (presiones normales) 
•  Revisión de fugas 
•  Revisión de rodamientos 
•  Lubricación de motores 
•  Ajuste de tornillería 
•  Puesto en funcionamiento</t>
  </si>
  <si>
    <t>Mantenimiento preventivo de equipos de Aire Acondicionado, tipo cassette de 36.000 BTU con R-410 y su respectiva Unidad condensadora vertical y Fan Coil a 220 Voltios, pertenecientes a los bloques académico - administrativo de la UCundinamarca Seccional Girardot, consiste en: 
•  Suspender energía 
•  Desmontar 
•  Limpieza general del equipo 
•  Lavado general del serpentín evaporador 
•  Lavado general del serpentín condensador 
•  Limpieza general de blower equipo 
•  Limpieza de filtros de aire 
•  Limpieza de bandejas de drenaje 
•  Limpieza de bornera 
•  Revisión general 
•  Revisión eléctrica 
•  Ajuste conexiones eléctricas 
•  Revisión de consumo de energía y voltaje  
•  Revisión de gas refrigerante (presiones normales) 
•  Revisión de fugas 
•  Revisión de rodamientos 
•  Lubricación de motores 
•  Ajuste de tornillería 
•  Puesto en funcionamiento</t>
  </si>
  <si>
    <t>Mantenimiento preventivo de equipo de Aire Acondicionado (Techo Suspendido) de 58.000 BTU con R-410 y su respectiva Unidad condensadora vertical y evaporador 220 Voltios - Marca LG) pertenecientes a los bloques académico - administrativo de la UCundinamarca Seccional Girardot, consiste en: 
• Suspender energía 
• Desmontar 
• Limpieza general del equipo 
• Lavado general del serpentín evaporador 
• Lavado general del serpentín condensador  
• Limpieza general de blower equipo 
• Limpieza de filtros de aire 
• Limpieza de bandejas de drenaje 
• Limpieza de bornera 
• Revisión general 
• Revisión eléctrica 
• Ajuste conexiones eléctricas 
• Revisión de consumo de energía y voltaje 
• Revisión de gas refrigerante (presiones normales) 
• Revisión de fugas 
• Revisión de rodamientos 
• Lubricación de motores 
• Ajuste de tornillería 
• Puesto en funcionamiento</t>
  </si>
  <si>
    <t>Mantenimiento preventivo sistema aire acondicionado VRF, bloque de aguas de la Ucundinamarca seccional Girardot, compuesto por 27 evaporadoras tipo cassette de una y cuatro vías; 2 unidades condensadoras de capacidad total 300.000 BTU/H, consistente en: 
•  Suspender energía 
•  Desmontar 
•  Limpieza general del equipo 
•  Lavado general del serpentín evaporador 
•  Lavado general del serpentín condensador 
•  Limpieza general de blower equipo 
•  Limpieza de filtros de aire 
•  Limpieza de bandejas de drenaje 
•  Limpieza de bornera 
•  Revisión general 
•  Revisión eléctrica 
•  Ajuste conexiones eléctricas 
•  Revisión de consumo de energía y voltaje  
•  Revisión de gas refrigerante (presiones normales) 
•  Revisión de fugas 
•  Revisión de rodamientos 
•  Lubricación de motores 
•  Ajuste de tornillería 
•  Puesto en funcionamiento</t>
  </si>
  <si>
    <t>Mantenimiento preventivo a todo costo de ventiladores de techo perteneciente a los diferentes bloques académico - administrativo de la Universidad de Cundinamarca Seccional Girardot, que consiste en:  
• D/M ventiladores.  
• Revisión rodamientos. 
• Lavar piezas. 
• Lubricación. 
• Revisión soporte ventilador. 
• Ajustes. 
• Revisión Sistema eléctrico. 
• Cambio de balinera (Cuando se requiera). 
• Puesta en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</si>
</sst>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topLeftCell="A7"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5">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11.25" customHeight="1" x14ac:dyDescent="0.25">
      <c r="A20" s="37">
        <v>1</v>
      </c>
      <c r="B20" s="36" t="s">
        <v>45</v>
      </c>
      <c r="C20" s="32"/>
      <c r="D20" s="34">
        <v>64</v>
      </c>
      <c r="E20" s="33" t="s">
        <v>43</v>
      </c>
      <c r="F20" s="27"/>
      <c r="G20" s="28">
        <v>0</v>
      </c>
      <c r="H20" s="1">
        <f t="shared" ref="H20:H26" si="0">+ROUND(F20*G20,0)</f>
        <v>0</v>
      </c>
      <c r="I20" s="28">
        <v>0</v>
      </c>
      <c r="J20" s="1">
        <f t="shared" ref="J20:J26" si="1">ROUND(F20*I20,0)</f>
        <v>0</v>
      </c>
      <c r="K20" s="1">
        <f t="shared" ref="K20:K26" si="2">ROUND(F20+H20+J20,0)</f>
        <v>0</v>
      </c>
      <c r="L20" s="1">
        <f t="shared" ref="L20:L26" si="3">ROUND(F20*D20,0)</f>
        <v>0</v>
      </c>
      <c r="M20" s="1">
        <f t="shared" ref="M20:M26" si="4">ROUND(L20*G20,0)</f>
        <v>0</v>
      </c>
      <c r="N20" s="1">
        <f t="shared" ref="N20:N26" si="5">ROUND(L20*I20,0)</f>
        <v>0</v>
      </c>
      <c r="O20" s="2">
        <f t="shared" ref="O20:O26" si="6">ROUND(L20+N20+M20,0)</f>
        <v>0</v>
      </c>
    </row>
    <row r="21" spans="1:15" s="24" customFormat="1" ht="307.5" customHeight="1" x14ac:dyDescent="0.25">
      <c r="A21" s="37">
        <v>2</v>
      </c>
      <c r="B21" s="36" t="s">
        <v>46</v>
      </c>
      <c r="C21" s="32"/>
      <c r="D21" s="34">
        <v>7</v>
      </c>
      <c r="E21" s="33"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320.25" customHeight="1" x14ac:dyDescent="0.25">
      <c r="A22" s="37">
        <v>3</v>
      </c>
      <c r="B22" s="36" t="s">
        <v>47</v>
      </c>
      <c r="C22" s="32"/>
      <c r="D22" s="34">
        <v>4</v>
      </c>
      <c r="E22" s="33" t="s">
        <v>43</v>
      </c>
      <c r="F22" s="27"/>
      <c r="G22" s="28">
        <v>0</v>
      </c>
      <c r="H22" s="1">
        <f t="shared" ref="H22:H24" si="7">+ROUND(F22*G22,0)</f>
        <v>0</v>
      </c>
      <c r="I22" s="28">
        <v>0</v>
      </c>
      <c r="J22" s="1">
        <f t="shared" ref="J22:J24" si="8">ROUND(F22*I22,0)</f>
        <v>0</v>
      </c>
      <c r="K22" s="1">
        <f t="shared" ref="K22:K24" si="9">ROUND(F22+H22+J22,0)</f>
        <v>0</v>
      </c>
      <c r="L22" s="1">
        <f t="shared" ref="L22:L24" si="10">ROUND(F22*D22,0)</f>
        <v>0</v>
      </c>
      <c r="M22" s="1">
        <f t="shared" ref="M22:M24" si="11">ROUND(L22*G22,0)</f>
        <v>0</v>
      </c>
      <c r="N22" s="1">
        <f t="shared" ref="N22:N24" si="12">ROUND(L22*I22,0)</f>
        <v>0</v>
      </c>
      <c r="O22" s="2">
        <f t="shared" ref="O22:O24" si="13">ROUND(L22+N22+M22,0)</f>
        <v>0</v>
      </c>
    </row>
    <row r="23" spans="1:15" s="24" customFormat="1" ht="320.25" customHeight="1" x14ac:dyDescent="0.25">
      <c r="A23" s="37">
        <v>4</v>
      </c>
      <c r="B23" s="36" t="s">
        <v>48</v>
      </c>
      <c r="C23" s="32"/>
      <c r="D23" s="34">
        <v>1</v>
      </c>
      <c r="E23" s="33" t="s">
        <v>43</v>
      </c>
      <c r="F23" s="27"/>
      <c r="G23" s="28">
        <v>0</v>
      </c>
      <c r="H23" s="1">
        <f t="shared" si="7"/>
        <v>0</v>
      </c>
      <c r="I23" s="28">
        <v>0</v>
      </c>
      <c r="J23" s="1">
        <f t="shared" si="8"/>
        <v>0</v>
      </c>
      <c r="K23" s="1">
        <f t="shared" si="9"/>
        <v>0</v>
      </c>
      <c r="L23" s="1">
        <f t="shared" si="10"/>
        <v>0</v>
      </c>
      <c r="M23" s="1">
        <f t="shared" si="11"/>
        <v>0</v>
      </c>
      <c r="N23" s="1">
        <f t="shared" si="12"/>
        <v>0</v>
      </c>
      <c r="O23" s="2">
        <f t="shared" si="13"/>
        <v>0</v>
      </c>
    </row>
    <row r="24" spans="1:15" s="24" customFormat="1" ht="320.25" customHeight="1" x14ac:dyDescent="0.25">
      <c r="A24" s="37">
        <v>5</v>
      </c>
      <c r="B24" s="36" t="s">
        <v>49</v>
      </c>
      <c r="C24" s="32"/>
      <c r="D24" s="34">
        <v>1</v>
      </c>
      <c r="E24" s="33" t="s">
        <v>43</v>
      </c>
      <c r="F24" s="27"/>
      <c r="G24" s="28">
        <v>0</v>
      </c>
      <c r="H24" s="1">
        <f t="shared" si="7"/>
        <v>0</v>
      </c>
      <c r="I24" s="28">
        <v>0</v>
      </c>
      <c r="J24" s="1">
        <f t="shared" si="8"/>
        <v>0</v>
      </c>
      <c r="K24" s="1">
        <f t="shared" si="9"/>
        <v>0</v>
      </c>
      <c r="L24" s="1">
        <f t="shared" si="10"/>
        <v>0</v>
      </c>
      <c r="M24" s="1">
        <f t="shared" si="11"/>
        <v>0</v>
      </c>
      <c r="N24" s="1">
        <f t="shared" si="12"/>
        <v>0</v>
      </c>
      <c r="O24" s="2">
        <f t="shared" si="13"/>
        <v>0</v>
      </c>
    </row>
    <row r="25" spans="1:15" s="24" customFormat="1" ht="171" customHeight="1" x14ac:dyDescent="0.25">
      <c r="A25" s="37">
        <v>6</v>
      </c>
      <c r="B25" s="36" t="s">
        <v>50</v>
      </c>
      <c r="C25" s="32"/>
      <c r="D25" s="34">
        <v>116</v>
      </c>
      <c r="E25" s="33" t="s">
        <v>43</v>
      </c>
      <c r="F25" s="27"/>
      <c r="G25" s="28">
        <v>0</v>
      </c>
      <c r="H25" s="1">
        <f t="shared" ref="H25" si="14">+ROUND(F25*G25,0)</f>
        <v>0</v>
      </c>
      <c r="I25" s="28">
        <v>0</v>
      </c>
      <c r="J25" s="1">
        <f t="shared" ref="J25" si="15">ROUND(F25*I25,0)</f>
        <v>0</v>
      </c>
      <c r="K25" s="1">
        <f t="shared" ref="K25" si="16">ROUND(F25+H25+J25,0)</f>
        <v>0</v>
      </c>
      <c r="L25" s="1">
        <f t="shared" ref="L25" si="17">ROUND(F25*D25,0)</f>
        <v>0</v>
      </c>
      <c r="M25" s="1">
        <f t="shared" ref="M25" si="18">ROUND(L25*G25,0)</f>
        <v>0</v>
      </c>
      <c r="N25" s="1">
        <f t="shared" ref="N25" si="19">ROUND(L25*I25,0)</f>
        <v>0</v>
      </c>
      <c r="O25" s="2">
        <f t="shared" ref="O25" si="20">ROUND(L25+N25+M25,0)</f>
        <v>0</v>
      </c>
    </row>
    <row r="26" spans="1:15" s="24" customFormat="1" ht="99.75" x14ac:dyDescent="0.25">
      <c r="A26" s="37">
        <v>7</v>
      </c>
      <c r="B26" s="36" t="s">
        <v>44</v>
      </c>
      <c r="C26" s="32"/>
      <c r="D26" s="34">
        <v>1</v>
      </c>
      <c r="E26" s="33" t="s">
        <v>43</v>
      </c>
      <c r="F26" s="27"/>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82.5" customHeight="1" thickBot="1" x14ac:dyDescent="0.25">
      <c r="A27" s="53"/>
      <c r="B27" s="54"/>
      <c r="C27" s="54"/>
      <c r="D27" s="54"/>
      <c r="E27" s="54"/>
      <c r="F27" s="54"/>
      <c r="G27" s="54"/>
      <c r="H27" s="54"/>
      <c r="I27" s="54"/>
      <c r="J27" s="54"/>
      <c r="K27" s="54"/>
      <c r="L27" s="55"/>
      <c r="M27" s="47" t="s">
        <v>35</v>
      </c>
      <c r="N27" s="47"/>
      <c r="O27" s="31">
        <f>SUMIF(G:G,0%,L:L)</f>
        <v>0</v>
      </c>
    </row>
    <row r="28" spans="1:15" s="24" customFormat="1" ht="39" customHeight="1" thickBot="1" x14ac:dyDescent="0.25">
      <c r="A28" s="77" t="s">
        <v>24</v>
      </c>
      <c r="B28" s="78"/>
      <c r="C28" s="78"/>
      <c r="D28" s="78"/>
      <c r="E28" s="78"/>
      <c r="F28" s="78"/>
      <c r="G28" s="78"/>
      <c r="H28" s="78"/>
      <c r="I28" s="78"/>
      <c r="J28" s="78"/>
      <c r="K28" s="78"/>
      <c r="L28" s="78"/>
      <c r="M28" s="48" t="s">
        <v>10</v>
      </c>
      <c r="N28" s="48"/>
      <c r="O28" s="4">
        <f>SUMIF(G:G,5%,L:L)</f>
        <v>0</v>
      </c>
    </row>
    <row r="29" spans="1:15" s="24" customFormat="1" ht="30" customHeight="1" x14ac:dyDescent="0.2">
      <c r="A29" s="73" t="s">
        <v>42</v>
      </c>
      <c r="B29" s="74"/>
      <c r="C29" s="74"/>
      <c r="D29" s="74"/>
      <c r="E29" s="74"/>
      <c r="F29" s="74"/>
      <c r="G29" s="74"/>
      <c r="H29" s="74"/>
      <c r="I29" s="74"/>
      <c r="J29" s="74"/>
      <c r="K29" s="74"/>
      <c r="L29" s="75"/>
      <c r="M29" s="48" t="s">
        <v>11</v>
      </c>
      <c r="N29" s="48"/>
      <c r="O29" s="4">
        <f>SUMIF(G:G,19%,L:L)</f>
        <v>0</v>
      </c>
    </row>
    <row r="30" spans="1:15" s="24" customFormat="1" ht="30" customHeight="1" x14ac:dyDescent="0.2">
      <c r="A30" s="76"/>
      <c r="B30" s="76"/>
      <c r="C30" s="76"/>
      <c r="D30" s="76"/>
      <c r="E30" s="76"/>
      <c r="F30" s="76"/>
      <c r="G30" s="76"/>
      <c r="H30" s="76"/>
      <c r="I30" s="76"/>
      <c r="J30" s="76"/>
      <c r="K30" s="76"/>
      <c r="L30" s="76"/>
      <c r="M30" s="49" t="s">
        <v>7</v>
      </c>
      <c r="N30" s="50"/>
      <c r="O30" s="5">
        <f>SUM(O27:O29)</f>
        <v>0</v>
      </c>
    </row>
    <row r="31" spans="1:15" s="24" customFormat="1" ht="30" customHeight="1" x14ac:dyDescent="0.2">
      <c r="A31" s="76"/>
      <c r="B31" s="76"/>
      <c r="C31" s="76"/>
      <c r="D31" s="76"/>
      <c r="E31" s="76"/>
      <c r="F31" s="76"/>
      <c r="G31" s="76"/>
      <c r="H31" s="76"/>
      <c r="I31" s="76"/>
      <c r="J31" s="76"/>
      <c r="K31" s="76"/>
      <c r="L31" s="76"/>
      <c r="M31" s="51" t="s">
        <v>12</v>
      </c>
      <c r="N31" s="52"/>
      <c r="O31" s="6">
        <f>ROUND(O28*5%,0)</f>
        <v>0</v>
      </c>
    </row>
    <row r="32" spans="1:15" s="24" customFormat="1" ht="30" customHeight="1" x14ac:dyDescent="0.2">
      <c r="A32" s="76"/>
      <c r="B32" s="76"/>
      <c r="C32" s="76"/>
      <c r="D32" s="76"/>
      <c r="E32" s="76"/>
      <c r="F32" s="76"/>
      <c r="G32" s="76"/>
      <c r="H32" s="76"/>
      <c r="I32" s="76"/>
      <c r="J32" s="76"/>
      <c r="K32" s="76"/>
      <c r="L32" s="76"/>
      <c r="M32" s="51" t="s">
        <v>13</v>
      </c>
      <c r="N32" s="52"/>
      <c r="O32" s="4">
        <f>ROUND(O29*19%,0)</f>
        <v>0</v>
      </c>
    </row>
    <row r="33" spans="1:15" s="24" customFormat="1" ht="30" customHeight="1" x14ac:dyDescent="0.2">
      <c r="A33" s="76"/>
      <c r="B33" s="76"/>
      <c r="C33" s="76"/>
      <c r="D33" s="76"/>
      <c r="E33" s="76"/>
      <c r="F33" s="76"/>
      <c r="G33" s="76"/>
      <c r="H33" s="76"/>
      <c r="I33" s="76"/>
      <c r="J33" s="76"/>
      <c r="K33" s="76"/>
      <c r="L33" s="76"/>
      <c r="M33" s="49" t="s">
        <v>14</v>
      </c>
      <c r="N33" s="50"/>
      <c r="O33" s="5">
        <f>SUM(O31:O32)</f>
        <v>0</v>
      </c>
    </row>
    <row r="34" spans="1:15" s="24" customFormat="1" ht="30" customHeight="1" x14ac:dyDescent="0.2">
      <c r="A34" s="76"/>
      <c r="B34" s="76"/>
      <c r="C34" s="76"/>
      <c r="D34" s="76"/>
      <c r="E34" s="76"/>
      <c r="F34" s="76"/>
      <c r="G34" s="76"/>
      <c r="H34" s="76"/>
      <c r="I34" s="76"/>
      <c r="J34" s="76"/>
      <c r="K34" s="76"/>
      <c r="L34" s="76"/>
      <c r="M34" s="61" t="s">
        <v>33</v>
      </c>
      <c r="N34" s="62"/>
      <c r="O34" s="4">
        <f>SUMIF(I:I,8%,N:N)</f>
        <v>0</v>
      </c>
    </row>
    <row r="35" spans="1:15" s="24" customFormat="1" ht="37.5" customHeight="1" x14ac:dyDescent="0.2">
      <c r="A35" s="76"/>
      <c r="B35" s="76"/>
      <c r="C35" s="76"/>
      <c r="D35" s="76"/>
      <c r="E35" s="76"/>
      <c r="F35" s="76"/>
      <c r="G35" s="76"/>
      <c r="H35" s="76"/>
      <c r="I35" s="76"/>
      <c r="J35" s="76"/>
      <c r="K35" s="76"/>
      <c r="L35" s="76"/>
      <c r="M35" s="59" t="s">
        <v>32</v>
      </c>
      <c r="N35" s="60"/>
      <c r="O35" s="5">
        <f>SUM(O34)</f>
        <v>0</v>
      </c>
    </row>
    <row r="36" spans="1:15" s="24" customFormat="1" ht="44.25" customHeight="1" x14ac:dyDescent="0.2">
      <c r="A36" s="76"/>
      <c r="B36" s="76"/>
      <c r="C36" s="76"/>
      <c r="D36" s="76"/>
      <c r="E36" s="76"/>
      <c r="F36" s="76"/>
      <c r="G36" s="76"/>
      <c r="H36" s="76"/>
      <c r="I36" s="76"/>
      <c r="J36" s="76"/>
      <c r="K36" s="76"/>
      <c r="L36" s="76"/>
      <c r="M36" s="59" t="s">
        <v>15</v>
      </c>
      <c r="N36" s="60"/>
      <c r="O36" s="5">
        <f>+O30+O33+O35</f>
        <v>0</v>
      </c>
    </row>
    <row r="39" spans="1:15" x14ac:dyDescent="0.25">
      <c r="B39" s="30"/>
      <c r="C39" s="30"/>
    </row>
    <row r="40" spans="1:15" x14ac:dyDescent="0.25">
      <c r="B40" s="45"/>
      <c r="C40" s="45"/>
    </row>
    <row r="41" spans="1:15" ht="15.75" thickBot="1" x14ac:dyDescent="0.3">
      <c r="B41" s="46"/>
      <c r="C41" s="46"/>
    </row>
    <row r="42" spans="1:15" x14ac:dyDescent="0.25">
      <c r="B42" s="38" t="s">
        <v>20</v>
      </c>
      <c r="C42" s="38"/>
    </row>
    <row r="44" spans="1:15" x14ac:dyDescent="0.25">
      <c r="A44" s="25" t="s">
        <v>39</v>
      </c>
    </row>
  </sheetData>
  <sheetProtection algorithmName="SHA-512" hashValue="lRtk7MMk/OheJYaO0l/azxpFM1zRIH8nXbVRO3D3MOkqaotgFkzEKBrO46wuMieD3eksLn2qXMEy4qNYKTJ1oA==" saltValue="t6Ti/C5RPCBIT4fZbS++KQ==" spinCount="100000" sheet="1" selectLockedCells="1"/>
  <mergeCells count="30">
    <mergeCell ref="A10:B10"/>
    <mergeCell ref="M35:N35"/>
    <mergeCell ref="D12:G12"/>
    <mergeCell ref="A12:B16"/>
    <mergeCell ref="A29:L36"/>
    <mergeCell ref="A28:L28"/>
    <mergeCell ref="N2:O2"/>
    <mergeCell ref="N3:O3"/>
    <mergeCell ref="N4:O4"/>
    <mergeCell ref="N5:O5"/>
    <mergeCell ref="A2:A5"/>
    <mergeCell ref="B2:M2"/>
    <mergeCell ref="B3:M3"/>
    <mergeCell ref="B4:M5"/>
    <mergeCell ref="B42:C42"/>
    <mergeCell ref="D14:G14"/>
    <mergeCell ref="D16:G16"/>
    <mergeCell ref="L10:N10"/>
    <mergeCell ref="B40:C41"/>
    <mergeCell ref="M27:N27"/>
    <mergeCell ref="M28:N28"/>
    <mergeCell ref="M29:N29"/>
    <mergeCell ref="M30:N30"/>
    <mergeCell ref="M31:N31"/>
    <mergeCell ref="M32:N32"/>
    <mergeCell ref="A27:L27"/>
    <mergeCell ref="F10:H10"/>
    <mergeCell ref="M33:N33"/>
    <mergeCell ref="M36:N36"/>
    <mergeCell ref="M34:N34"/>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G20:G26</xm:sqref>
        </x14:dataValidation>
        <x14:dataValidation type="list" allowBlank="1" showInputMessage="1" showErrorMessage="1">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2022-11-16T19:23:29Z</dcterms:modified>
</cp:coreProperties>
</file>