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HOGAR UNIVERSITARIO\"/>
    </mc:Choice>
  </mc:AlternateContent>
  <bookViews>
    <workbookView xWindow="0" yWindow="0" windowWidth="21600" windowHeight="9000"/>
  </bookViews>
  <sheets>
    <sheet name="Hoja1" sheetId="3" r:id="rId1"/>
    <sheet name="Hoja2" sheetId="2"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4" i="3" l="1"/>
  <c r="O25" i="3"/>
  <c r="F21" i="3" l="1"/>
  <c r="L21" i="3" s="1"/>
  <c r="F20" i="3"/>
  <c r="L20" i="3" s="1"/>
  <c r="F22" i="3"/>
  <c r="L22" i="3" s="1"/>
  <c r="F19" i="3"/>
  <c r="L19" i="3" s="1"/>
  <c r="O23" i="3" l="1"/>
  <c r="J21" i="3"/>
  <c r="N21" i="3" s="1"/>
  <c r="H21" i="3"/>
  <c r="M21" i="3" s="1"/>
  <c r="H19" i="3"/>
  <c r="M19" i="3" s="1"/>
  <c r="J19" i="3"/>
  <c r="J22" i="3"/>
  <c r="N22" i="3" s="1"/>
  <c r="H22" i="3"/>
  <c r="M22" i="3" s="1"/>
  <c r="O22" i="3" s="1"/>
  <c r="H20" i="3"/>
  <c r="M20" i="3" s="1"/>
  <c r="J20" i="3"/>
  <c r="O21" i="3" l="1"/>
  <c r="K20" i="3"/>
  <c r="N20" i="3"/>
  <c r="O20" i="3" s="1"/>
  <c r="K19" i="3"/>
  <c r="N19" i="3"/>
  <c r="K22" i="3"/>
  <c r="K21" i="3"/>
  <c r="O30" i="3" l="1"/>
  <c r="O19" i="3"/>
  <c r="O31" i="3" l="1"/>
  <c r="O28" i="3"/>
  <c r="O27" i="3"/>
  <c r="O26" i="3"/>
  <c r="O29" i="3" l="1"/>
  <c r="O32" i="3" s="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<sst xmlns="http://schemas.openxmlformats.org/spreadsheetml/2006/main" count="50" uniqueCount="50">
  <si>
    <t>MACROPROCESO DE APOYO</t>
  </si>
  <si>
    <t xml:space="preserve">PROCESO GESTIÓN BIENES Y SERVICIOS </t>
  </si>
  <si>
    <t>ESPECIFICACIONES TÉCNICAS DE LOS BIENES Y/O SERVICIOS REQUERIDOS</t>
  </si>
  <si>
    <t>SUBTOTAL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</si>
  <si>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</si>
  <si>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</si>
  <si>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</si>
  <si>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</si>
  <si>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</si>
  <si>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</si>
  <si>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</si>
  <si>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</si>
  <si>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</si>
  <si>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</si>
  <si>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</si>
  <si>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</si>
  <si>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</si>
  <si>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</si>
  <si>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</si>
  <si>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</si>
  <si>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</si>
  <si>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</si>
  <si>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PORCENTAJE DE IMPUESTO NACIONAL AL CONSUMO –INC</t>
  </si>
  <si>
    <t>TOTAL IMPUESTO NACIONAL AL CONSUMO –INC</t>
  </si>
  <si>
    <t>IMPUESTO NACIONAL AL CONSUMO –INC  8%</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</si>
  <si>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</si>
  <si>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</si>
  <si>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</si>
  <si>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</si>
  <si>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</si>
  <si>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</si>
  <si>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</si>
  <si>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r>
      <t xml:space="preserve">No. </t>
    </r>
    <r>
      <rPr>
        <b/>
        <sz val="8"/>
        <color theme="0"/>
        <rFont val="Arial"/>
        <family val="2"/>
      </rPr>
      <t>BENEFICIADOS</t>
    </r>
    <r>
      <rPr>
        <b/>
        <sz val="10"/>
        <color theme="0"/>
        <rFont val="Arial"/>
        <family val="2"/>
      </rPr>
      <t xml:space="preserve"> PROGRAMA HOGAR UNIVERSITARIO</t>
    </r>
  </si>
  <si>
    <t>SEPTIEMBRE</t>
  </si>
  <si>
    <t>OCTUBRE</t>
  </si>
  <si>
    <t>AGOSTO (PRORRATA 24 DÍAS)</t>
  </si>
  <si>
    <t>NOVIEMBRE (PRORRATA 25 DIAS)</t>
  </si>
  <si>
    <t>MES</t>
  </si>
  <si>
    <t>VALOR MENSUALIDAD POR BENEFICIADO HOGAR UNIVERSITARIO</t>
  </si>
  <si>
    <t xml:space="preserve">VALOR  UNITARIO IVA SOBRE EL VALOR ASUMIDO POR LA UNIVERSIDAD </t>
  </si>
  <si>
    <t xml:space="preserve">VALOR UNITARIO IMPUESTO NACIONAL AL CONSUMO –INC, SOBRE EL VALOR ASUMIDO POR LA UNIVERSIDAD </t>
  </si>
  <si>
    <t>PORCENTAJE DE IVA</t>
  </si>
  <si>
    <t>VALOR MENSUALIDAD POR BENEFICIADO HOGAR UNIVERSITARIO INCLUYENDO GRAVAMENES SOBRE EL VALOR ASUMIDO POR LA UNIVERSIDAD (84% DEL V/R OFERTADO)</t>
  </si>
  <si>
    <t>TOTAL MENSUALIDAD HOGAR UNIVERSITARIO SOBRE EL VALOR ASUMIDO POR LA UNIVERSIDAD (84% DEL V/R OFERTADO)</t>
  </si>
  <si>
    <t xml:space="preserve">TOTAL IVA SOBRE EL VALOR ASUMIDO POR LA UNIVERSIDAD </t>
  </si>
  <si>
    <t xml:space="preserve">TOTAL IMPUESTO NACIONAL AL CONSUMO –INC, SOBRE EL VALOR ASUMIDO POR LA UNIVERSIDAD </t>
  </si>
  <si>
    <t>SUB TOTAL MENSUALIDAD HOGAR UNIVERSITARIO SOBRE EL VALOR ASUMIDO POR LA UNIVERSIDAD (84% DEL V/R OFERTADO)</t>
  </si>
  <si>
    <t>VALOR MENSUALIDAD POR BENEFICIADO - (V/R ASUMIDO POR LA UNIVERSIDAD (84% DEL V/R OFERTADO))</t>
  </si>
  <si>
    <t>Servicio de hospedaje para el programa Hogar Universitario
El servicio será por mensualidad, prestado para 30 estudiantes de domingo a domingo, el cual incluye: desayuno, almuerzo, cena y alojamiento.</t>
  </si>
  <si>
    <t xml:space="preserve">NOTAS TECNICAS:
El servicio a contratar es de hospedaje para 30 estudiantes de domingo a domingo por mensualidad, el cual incluye diariamente: un desayuno, un almuerzo, una cena y alojamiento. Para los meses de agosto y noviembre se cancelara por prorrata según el servicio  prestado, el cual,  para el mes de agosto es de 24 días y para el mes de noviembre 25 días.
Para el programa de Hogar Universitario en la ciudad de Girardot, se debe tener en cuenta lo siguiente: 
La Universidad hará un aporte del 84% y el estudiante un aporte de 16% por mes, con base en el reglamento de programas socio- económicos MBUG002. El pago que realiza la Universidad de Cundinamarca se realiza en pagos mensuales de acuerdo al servicio prestado y el valor restante es asumido por el estudiante beneficiado, conforme al reglamento programas socioeconómicos.
El contratista deberá adjuntar a la propuesta el carnet de manipulación de alimentos vigente, y deberá presentar un compromiso de cumplimiento respecto a la normatividad sanitaria a que haya lugar y demás normas vigentes para la prestación de los servicios contratados.
Para el programa de Hogar Universitario en la Seccional Girardot, el contratista debe ofrecer habitaciones amobladas, con servicios públicos incluido internet y con espacio suficiente para la comodidad de los estudiantes beneficiados con el programa Hogar Universitario.
El contratista debe garantizar que dentro de las raciones diarias en la prestación del servicio, estas deben contener todos los grupos de alimentos de la pirámide nutricional que permitan un patrón de consumo adecuado, de energía, nutrientes e hidratación, utilizando víveres y productos de primera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</si>
</sst>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0" fontId="1" fillId="0" borderId="16" xfId="0" applyFont="1" applyBorder="1" applyAlignment="1">
      <alignment horizontal="center" vertical="center"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43" fontId="3" fillId="0" borderId="26" xfId="4" applyFont="1" applyBorder="1" applyProtection="1">
      <protection hidden="1"/>
    </xf>
    <xf numFmtId="0" fontId="3" fillId="2" borderId="0" xfId="0" applyFont="1" applyFill="1" applyAlignment="1" applyProtection="1">
      <alignment horizontal="left"/>
      <protection hidden="1"/>
    </xf>
    <xf numFmtId="0" fontId="1" fillId="2" borderId="0" xfId="0" applyFont="1" applyFill="1" applyBorder="1" applyProtection="1">
      <protection hidden="1"/>
    </xf>
    <xf numFmtId="0" fontId="1" fillId="2" borderId="0" xfId="0" applyFont="1" applyFill="1" applyBorder="1" applyAlignment="1" applyProtection="1">
      <alignment horizontal="center" vertical="center" wrapText="1"/>
      <protection locked="0"/>
    </xf>
    <xf numFmtId="43" fontId="3" fillId="0" borderId="1" xfId="3" applyFont="1" applyBorder="1" applyAlignment="1" applyProtection="1">
      <alignment vertical="center" wrapText="1"/>
      <protection hidden="1"/>
    </xf>
    <xf numFmtId="43" fontId="6" fillId="0" borderId="3" xfId="3" applyFont="1" applyBorder="1" applyAlignment="1" applyProtection="1">
      <alignment vertical="center"/>
      <protection hidden="1"/>
    </xf>
    <xf numFmtId="43" fontId="3" fillId="0" borderId="3" xfId="3" applyFont="1" applyBorder="1" applyAlignment="1" applyProtection="1">
      <alignment vertical="center"/>
      <protection hidden="1"/>
    </xf>
    <xf numFmtId="43" fontId="3" fillId="0" borderId="3" xfId="3" applyFont="1" applyBorder="1" applyAlignment="1" applyProtection="1">
      <alignment vertical="center" wrapText="1"/>
      <protection hidden="1"/>
    </xf>
    <xf numFmtId="43" fontId="6" fillId="0" borderId="3" xfId="3" applyFont="1" applyBorder="1" applyAlignment="1" applyProtection="1">
      <alignment vertical="center" wrapText="1"/>
      <protection hidden="1"/>
    </xf>
    <xf numFmtId="0" fontId="9" fillId="2" borderId="0" xfId="0" applyFont="1" applyFill="1" applyBorder="1" applyAlignment="1" applyProtection="1">
      <alignment vertical="center"/>
      <protection hidden="1"/>
    </xf>
    <xf numFmtId="0" fontId="6" fillId="2" borderId="3" xfId="0" applyFont="1" applyFill="1" applyBorder="1" applyAlignment="1" applyProtection="1">
      <alignment vertical="center"/>
      <protection hidden="1"/>
    </xf>
    <xf numFmtId="0" fontId="0" fillId="2" borderId="0" xfId="0" applyFill="1" applyBorder="1" applyProtection="1">
      <protection hidden="1"/>
    </xf>
    <xf numFmtId="0" fontId="9" fillId="2" borderId="6" xfId="0" applyFont="1" applyFill="1" applyBorder="1" applyAlignment="1" applyProtection="1">
      <alignment horizontal="center" vertical="center"/>
      <protection hidden="1"/>
    </xf>
    <xf numFmtId="0" fontId="3" fillId="35" borderId="2" xfId="0" applyFont="1" applyFill="1" applyBorder="1" applyAlignment="1" applyProtection="1">
      <alignment horizontal="center" vertical="center" wrapText="1"/>
    </xf>
    <xf numFmtId="0" fontId="9" fillId="2" borderId="14"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29" xfId="0" applyFont="1" applyFill="1" applyBorder="1" applyAlignment="1" applyProtection="1">
      <alignment horizontal="center"/>
      <protection locked="0" hidden="1"/>
    </xf>
    <xf numFmtId="0" fontId="1" fillId="2" borderId="30" xfId="0" applyFont="1" applyFill="1" applyBorder="1" applyAlignment="1" applyProtection="1">
      <alignment horizontal="center"/>
      <protection locked="0" hidden="1"/>
    </xf>
    <xf numFmtId="0" fontId="1" fillId="2" borderId="31" xfId="0" applyFont="1" applyFill="1" applyBorder="1" applyAlignment="1" applyProtection="1">
      <alignment horizontal="center"/>
      <protection locked="0" hidden="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2" borderId="0" xfId="0" applyFont="1" applyFill="1" applyBorder="1" applyAlignment="1" applyProtection="1">
      <alignment horizontal="justify" vertical="top" wrapText="1"/>
      <protection hidden="1"/>
    </xf>
    <xf numFmtId="0" fontId="6" fillId="2" borderId="1" xfId="0" applyFont="1" applyFill="1" applyBorder="1" applyAlignment="1" applyProtection="1">
      <alignment horizontal="center" vertical="center"/>
      <protection hidden="1"/>
    </xf>
    <xf numFmtId="0" fontId="3" fillId="0" borderId="1" xfId="0" applyFont="1" applyBorder="1" applyAlignment="1" applyProtection="1">
      <alignment horizontal="left" vertical="center" wrapText="1"/>
      <protection hidden="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9" fillId="2" borderId="29" xfId="0" applyFont="1" applyFill="1" applyBorder="1" applyAlignment="1" applyProtection="1">
      <alignment horizontal="center" vertical="center"/>
      <protection locked="0" hidden="1"/>
    </xf>
    <xf numFmtId="0" fontId="9" fillId="2" borderId="31" xfId="0" applyFont="1" applyFill="1" applyBorder="1" applyAlignment="1" applyProtection="1">
      <alignment horizontal="center" vertical="center"/>
      <protection locked="0" hidden="1"/>
    </xf>
    <xf numFmtId="0" fontId="4" fillId="2" borderId="3"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0"/>
  <sheetViews>
    <sheetView tabSelected="1" topLeftCell="A4" zoomScale="70" zoomScaleNormal="70" zoomScaleSheetLayoutView="70" zoomScalePageLayoutView="55" workbookViewId="0">
      <selection activeCell="E22" sqref="E22"/>
    </sheetView>
  </sheetViews>
  <sheetFormatPr baseColWidth="10" defaultColWidth="11.42578125" defaultRowHeight="15" x14ac:dyDescent="0.25"/>
  <cols>
    <col min="1" max="1" width="10.7109375" style="9" customWidth="1"/>
    <col min="2" max="2" width="56.140625" style="9" customWidth="1"/>
    <col min="3" max="3" width="19.85546875" style="9" customWidth="1"/>
    <col min="4" max="4" width="20.42578125" style="9" customWidth="1"/>
    <col min="5" max="5" width="18.28515625" style="9" customWidth="1"/>
    <col min="6" max="6" width="21.7109375" style="9" customWidth="1"/>
    <col min="7" max="7" width="16.85546875" style="9" customWidth="1"/>
    <col min="8" max="8" width="16.5703125" style="9" customWidth="1"/>
    <col min="9" max="9" width="20.28515625" style="9" customWidth="1"/>
    <col min="10" max="10" width="21.7109375" style="9" customWidth="1"/>
    <col min="11" max="11" width="32.28515625" style="11" customWidth="1"/>
    <col min="12" max="13" width="25.7109375" style="11" customWidth="1"/>
    <col min="14" max="14" width="25" style="11" customWidth="1"/>
    <col min="15" max="15" width="22.5703125" style="11" customWidth="1"/>
    <col min="16" max="16384" width="11.42578125" style="11"/>
  </cols>
  <sheetData>
    <row r="1" spans="1:15" x14ac:dyDescent="0.25">
      <c r="E1" s="10"/>
      <c r="F1" s="10"/>
    </row>
    <row r="2" spans="1:15" ht="15.75" customHeight="1" x14ac:dyDescent="0.25">
      <c r="A2" s="42"/>
      <c r="B2" s="43" t="s">
        <v>0</v>
      </c>
      <c r="C2" s="43"/>
      <c r="D2" s="43"/>
      <c r="E2" s="43"/>
      <c r="F2" s="43"/>
      <c r="G2" s="43"/>
      <c r="H2" s="43"/>
      <c r="I2" s="43"/>
      <c r="J2" s="43"/>
      <c r="K2" s="43"/>
      <c r="L2" s="43"/>
      <c r="M2" s="43"/>
      <c r="N2" s="67" t="s">
        <v>29</v>
      </c>
      <c r="O2" s="68"/>
    </row>
    <row r="3" spans="1:15" ht="15.75" customHeight="1" x14ac:dyDescent="0.25">
      <c r="A3" s="42"/>
      <c r="B3" s="43" t="s">
        <v>1</v>
      </c>
      <c r="C3" s="43"/>
      <c r="D3" s="43"/>
      <c r="E3" s="43"/>
      <c r="F3" s="43"/>
      <c r="G3" s="43"/>
      <c r="H3" s="43"/>
      <c r="I3" s="43"/>
      <c r="J3" s="43"/>
      <c r="K3" s="43"/>
      <c r="L3" s="43"/>
      <c r="M3" s="43"/>
      <c r="N3" s="67" t="s">
        <v>27</v>
      </c>
      <c r="O3" s="68"/>
    </row>
    <row r="4" spans="1:15" ht="16.5" customHeight="1" x14ac:dyDescent="0.25">
      <c r="A4" s="42"/>
      <c r="B4" s="43" t="s">
        <v>26</v>
      </c>
      <c r="C4" s="43"/>
      <c r="D4" s="43"/>
      <c r="E4" s="43"/>
      <c r="F4" s="43"/>
      <c r="G4" s="43"/>
      <c r="H4" s="43"/>
      <c r="I4" s="43"/>
      <c r="J4" s="43"/>
      <c r="K4" s="43"/>
      <c r="L4" s="43"/>
      <c r="M4" s="43"/>
      <c r="N4" s="67" t="s">
        <v>28</v>
      </c>
      <c r="O4" s="68"/>
    </row>
    <row r="5" spans="1:15" ht="15" customHeight="1" x14ac:dyDescent="0.25">
      <c r="A5" s="42"/>
      <c r="B5" s="43"/>
      <c r="C5" s="43"/>
      <c r="D5" s="43"/>
      <c r="E5" s="43"/>
      <c r="F5" s="43"/>
      <c r="G5" s="43"/>
      <c r="H5" s="43"/>
      <c r="I5" s="43"/>
      <c r="J5" s="43"/>
      <c r="K5" s="43"/>
      <c r="L5" s="43"/>
      <c r="M5" s="43"/>
      <c r="N5" s="67" t="s">
        <v>18</v>
      </c>
      <c r="O5" s="68"/>
    </row>
    <row r="7" spans="1:15" x14ac:dyDescent="0.25">
      <c r="A7" s="28">
        <v>16</v>
      </c>
    </row>
    <row r="8" spans="1:15" ht="15.75" thickBot="1" x14ac:dyDescent="0.3">
      <c r="A8" s="12" t="s">
        <v>21</v>
      </c>
      <c r="N8" s="38"/>
    </row>
    <row r="9" spans="1:15" ht="25.5" customHeight="1" thickBot="1" x14ac:dyDescent="0.3">
      <c r="A9" s="44" t="s">
        <v>20</v>
      </c>
      <c r="B9" s="44"/>
      <c r="C9" s="13"/>
      <c r="D9" s="37" t="s">
        <v>14</v>
      </c>
      <c r="E9" s="54"/>
      <c r="F9" s="55"/>
      <c r="G9" s="55"/>
      <c r="H9" s="56"/>
      <c r="K9" s="39" t="s">
        <v>10</v>
      </c>
      <c r="L9" s="65"/>
      <c r="M9" s="66"/>
      <c r="N9" s="36"/>
    </row>
    <row r="10" spans="1:15" ht="15.75" thickBot="1" x14ac:dyDescent="0.3">
      <c r="A10" s="13"/>
      <c r="B10" s="13"/>
      <c r="C10" s="13"/>
      <c r="E10" s="14"/>
      <c r="F10" s="14"/>
      <c r="G10" s="14"/>
      <c r="I10" s="29"/>
      <c r="J10" s="29"/>
      <c r="K10" s="15"/>
      <c r="L10" s="15"/>
      <c r="M10" s="15"/>
      <c r="N10" s="15"/>
    </row>
    <row r="11" spans="1:15" ht="30.75" customHeight="1" thickBot="1" x14ac:dyDescent="0.3">
      <c r="A11" s="45" t="s">
        <v>17</v>
      </c>
      <c r="B11" s="46"/>
      <c r="C11" s="16"/>
      <c r="D11" s="51" t="s">
        <v>11</v>
      </c>
      <c r="E11" s="52"/>
      <c r="F11" s="52"/>
      <c r="G11" s="53"/>
      <c r="H11" s="7"/>
      <c r="I11" s="30"/>
      <c r="J11" s="29"/>
      <c r="K11" s="15"/>
      <c r="L11" s="15"/>
      <c r="M11" s="15"/>
      <c r="N11" s="15"/>
    </row>
    <row r="12" spans="1:15" ht="15.75" thickBot="1" x14ac:dyDescent="0.3">
      <c r="A12" s="47"/>
      <c r="B12" s="48"/>
      <c r="C12" s="16"/>
      <c r="D12" s="17"/>
      <c r="E12" s="14"/>
      <c r="F12" s="14"/>
      <c r="G12" s="14"/>
      <c r="I12" s="29"/>
      <c r="J12" s="29"/>
      <c r="K12" s="15"/>
      <c r="L12" s="15"/>
      <c r="M12" s="15"/>
      <c r="N12" s="15"/>
    </row>
    <row r="13" spans="1:15" ht="30" customHeight="1" thickBot="1" x14ac:dyDescent="0.3">
      <c r="A13" s="47"/>
      <c r="B13" s="48"/>
      <c r="C13" s="16"/>
      <c r="D13" s="51" t="s">
        <v>12</v>
      </c>
      <c r="E13" s="52"/>
      <c r="F13" s="52"/>
      <c r="G13" s="53"/>
      <c r="H13" s="7"/>
      <c r="I13" s="30"/>
      <c r="J13" s="29"/>
      <c r="K13" s="15"/>
      <c r="L13" s="15"/>
      <c r="M13" s="15"/>
      <c r="N13" s="15"/>
    </row>
    <row r="14" spans="1:15" ht="18.75" customHeight="1" thickBot="1" x14ac:dyDescent="0.3">
      <c r="A14" s="47"/>
      <c r="B14" s="48"/>
      <c r="C14" s="16"/>
      <c r="E14" s="14"/>
      <c r="F14" s="14"/>
      <c r="G14" s="14"/>
      <c r="I14" s="29"/>
      <c r="J14" s="29"/>
      <c r="K14" s="15"/>
      <c r="L14" s="15"/>
      <c r="M14" s="15"/>
      <c r="N14" s="15"/>
    </row>
    <row r="15" spans="1:15" ht="24" customHeight="1" thickBot="1" x14ac:dyDescent="0.3">
      <c r="A15" s="49"/>
      <c r="B15" s="50"/>
      <c r="C15" s="16"/>
      <c r="D15" s="51" t="s">
        <v>15</v>
      </c>
      <c r="E15" s="52"/>
      <c r="F15" s="52"/>
      <c r="G15" s="53"/>
      <c r="H15" s="7"/>
      <c r="I15" s="30"/>
      <c r="J15" s="29"/>
      <c r="K15" s="15"/>
      <c r="L15" s="15"/>
      <c r="M15" s="15"/>
      <c r="N15" s="15"/>
    </row>
    <row r="16" spans="1:15" x14ac:dyDescent="0.25">
      <c r="A16" s="13"/>
      <c r="B16" s="13"/>
      <c r="C16" s="13"/>
      <c r="E16" s="14"/>
      <c r="F16" s="14"/>
      <c r="G16" s="14"/>
      <c r="I16" s="29"/>
      <c r="J16" s="29"/>
      <c r="K16" s="15"/>
      <c r="L16" s="15"/>
      <c r="M16" s="15"/>
      <c r="N16" s="15"/>
    </row>
    <row r="18" spans="1:15" s="20" customFormat="1" ht="132" customHeight="1" x14ac:dyDescent="0.25">
      <c r="A18" s="18" t="s">
        <v>19</v>
      </c>
      <c r="B18" s="18" t="s">
        <v>2</v>
      </c>
      <c r="C18" s="18" t="s">
        <v>37</v>
      </c>
      <c r="D18" s="18" t="s">
        <v>32</v>
      </c>
      <c r="E18" s="19" t="s">
        <v>38</v>
      </c>
      <c r="F18" s="19" t="s">
        <v>47</v>
      </c>
      <c r="G18" s="19" t="s">
        <v>41</v>
      </c>
      <c r="H18" s="19" t="s">
        <v>39</v>
      </c>
      <c r="I18" s="19" t="s">
        <v>22</v>
      </c>
      <c r="J18" s="19" t="s">
        <v>40</v>
      </c>
      <c r="K18" s="19" t="s">
        <v>42</v>
      </c>
      <c r="L18" s="19" t="s">
        <v>46</v>
      </c>
      <c r="M18" s="19" t="s">
        <v>44</v>
      </c>
      <c r="N18" s="19" t="s">
        <v>45</v>
      </c>
      <c r="O18" s="19" t="s">
        <v>43</v>
      </c>
    </row>
    <row r="19" spans="1:15" s="20" customFormat="1" ht="37.5" customHeight="1" x14ac:dyDescent="0.25">
      <c r="A19" s="21">
        <v>1</v>
      </c>
      <c r="B19" s="57" t="s">
        <v>48</v>
      </c>
      <c r="C19" s="40" t="s">
        <v>35</v>
      </c>
      <c r="D19" s="24">
        <v>30</v>
      </c>
      <c r="E19" s="25"/>
      <c r="F19" s="1">
        <f>ROUND(((E19*84%/30)*24),0)</f>
        <v>0</v>
      </c>
      <c r="G19" s="26">
        <v>0</v>
      </c>
      <c r="H19" s="1">
        <f>+ROUND(F19*G19,0)</f>
        <v>0</v>
      </c>
      <c r="I19" s="26">
        <v>0</v>
      </c>
      <c r="J19" s="1">
        <f>ROUND(F19*I19,0)</f>
        <v>0</v>
      </c>
      <c r="K19" s="1">
        <f>+J19+H19+F19</f>
        <v>0</v>
      </c>
      <c r="L19" s="1">
        <f>ROUND(+F19*D19,0)</f>
        <v>0</v>
      </c>
      <c r="M19" s="1">
        <f>ROUND(H19*D19,0)</f>
        <v>0</v>
      </c>
      <c r="N19" s="2">
        <f>ROUND(J19*D19,0)</f>
        <v>0</v>
      </c>
      <c r="O19" s="2">
        <f>+L19+M19+N19</f>
        <v>0</v>
      </c>
    </row>
    <row r="20" spans="1:15" s="20" customFormat="1" x14ac:dyDescent="0.25">
      <c r="A20" s="21">
        <v>2</v>
      </c>
      <c r="B20" s="58"/>
      <c r="C20" s="40" t="s">
        <v>33</v>
      </c>
      <c r="D20" s="24">
        <v>30</v>
      </c>
      <c r="E20" s="25"/>
      <c r="F20" s="1">
        <f>ROUND(E20*84%,0)</f>
        <v>0</v>
      </c>
      <c r="G20" s="26">
        <v>0</v>
      </c>
      <c r="H20" s="1">
        <f>+ROUND(F20*G20,0)</f>
        <v>0</v>
      </c>
      <c r="I20" s="26">
        <v>0</v>
      </c>
      <c r="J20" s="1">
        <f>ROUND(F20*I20,0)</f>
        <v>0</v>
      </c>
      <c r="K20" s="1">
        <f>+J20+H20+F20</f>
        <v>0</v>
      </c>
      <c r="L20" s="1">
        <f t="shared" ref="L20:L22" si="0">ROUND(+F20*D20,0)</f>
        <v>0</v>
      </c>
      <c r="M20" s="1">
        <f t="shared" ref="M20:M22" si="1">ROUND(H20*D20,0)</f>
        <v>0</v>
      </c>
      <c r="N20" s="2">
        <f t="shared" ref="N20:N22" si="2">ROUND(J20*D20,0)</f>
        <v>0</v>
      </c>
      <c r="O20" s="2">
        <f t="shared" ref="O20:O22" si="3">+L20+M20+N20</f>
        <v>0</v>
      </c>
    </row>
    <row r="21" spans="1:15" s="20" customFormat="1" x14ac:dyDescent="0.25">
      <c r="A21" s="21">
        <v>3</v>
      </c>
      <c r="B21" s="58"/>
      <c r="C21" s="40" t="s">
        <v>34</v>
      </c>
      <c r="D21" s="24">
        <v>30</v>
      </c>
      <c r="E21" s="25"/>
      <c r="F21" s="1">
        <f>ROUND(E21*84%,0)</f>
        <v>0</v>
      </c>
      <c r="G21" s="26">
        <v>0</v>
      </c>
      <c r="H21" s="1">
        <f>+ROUND(F21*G21,0)</f>
        <v>0</v>
      </c>
      <c r="I21" s="26">
        <v>0</v>
      </c>
      <c r="J21" s="1">
        <f>ROUND(F21*I21,0)</f>
        <v>0</v>
      </c>
      <c r="K21" s="1">
        <f>+J21+H21+F21</f>
        <v>0</v>
      </c>
      <c r="L21" s="1">
        <f t="shared" si="0"/>
        <v>0</v>
      </c>
      <c r="M21" s="1">
        <f t="shared" si="1"/>
        <v>0</v>
      </c>
      <c r="N21" s="2">
        <f t="shared" si="2"/>
        <v>0</v>
      </c>
      <c r="O21" s="2">
        <f t="shared" si="3"/>
        <v>0</v>
      </c>
    </row>
    <row r="22" spans="1:15" s="20" customFormat="1" ht="37.5" customHeight="1" x14ac:dyDescent="0.25">
      <c r="A22" s="21">
        <v>4</v>
      </c>
      <c r="B22" s="59"/>
      <c r="C22" s="40" t="s">
        <v>36</v>
      </c>
      <c r="D22" s="24">
        <v>30</v>
      </c>
      <c r="E22" s="25"/>
      <c r="F22" s="1">
        <f>ROUND(((E22*84%/30)*25),0)</f>
        <v>0</v>
      </c>
      <c r="G22" s="26">
        <v>0</v>
      </c>
      <c r="H22" s="1">
        <f>+ROUND(F22*G22,0)</f>
        <v>0</v>
      </c>
      <c r="I22" s="26">
        <v>0</v>
      </c>
      <c r="J22" s="1">
        <f>ROUND(F22*I22,0)</f>
        <v>0</v>
      </c>
      <c r="K22" s="1">
        <f>+J22+H22+F22</f>
        <v>0</v>
      </c>
      <c r="L22" s="1">
        <f t="shared" si="0"/>
        <v>0</v>
      </c>
      <c r="M22" s="1">
        <f t="shared" si="1"/>
        <v>0</v>
      </c>
      <c r="N22" s="2">
        <f t="shared" si="2"/>
        <v>0</v>
      </c>
      <c r="O22" s="2">
        <f t="shared" si="3"/>
        <v>0</v>
      </c>
    </row>
    <row r="23" spans="1:15" s="20" customFormat="1" ht="170.25" customHeight="1" x14ac:dyDescent="0.2">
      <c r="A23" s="60" t="s">
        <v>49</v>
      </c>
      <c r="B23" s="60"/>
      <c r="C23" s="60"/>
      <c r="D23" s="60"/>
      <c r="E23" s="60"/>
      <c r="F23" s="60"/>
      <c r="G23" s="60"/>
      <c r="H23" s="60"/>
      <c r="I23" s="60"/>
      <c r="J23" s="60"/>
      <c r="K23" s="60"/>
      <c r="L23" s="60"/>
      <c r="M23" s="60"/>
      <c r="N23" s="31" t="s">
        <v>25</v>
      </c>
      <c r="O23" s="27">
        <f>SUMIF(G:G,0%,L:L)</f>
        <v>0</v>
      </c>
    </row>
    <row r="24" spans="1:15" s="20" customFormat="1" ht="21" customHeight="1" x14ac:dyDescent="0.2">
      <c r="A24" s="61" t="s">
        <v>16</v>
      </c>
      <c r="B24" s="61"/>
      <c r="C24" s="61"/>
      <c r="D24" s="61"/>
      <c r="E24" s="61"/>
      <c r="F24" s="61"/>
      <c r="G24" s="61"/>
      <c r="H24" s="61"/>
      <c r="I24" s="61"/>
      <c r="J24" s="61"/>
      <c r="K24" s="61"/>
      <c r="L24" s="61"/>
      <c r="M24" s="61"/>
      <c r="N24" s="31" t="s">
        <v>4</v>
      </c>
      <c r="O24" s="4">
        <f>SUMIF(G:G,5%,L:L)</f>
        <v>0</v>
      </c>
    </row>
    <row r="25" spans="1:15" s="20" customFormat="1" ht="19.5" customHeight="1" x14ac:dyDescent="0.2">
      <c r="A25" s="62" t="s">
        <v>30</v>
      </c>
      <c r="B25" s="62"/>
      <c r="C25" s="62"/>
      <c r="D25" s="62"/>
      <c r="E25" s="62"/>
      <c r="F25" s="62"/>
      <c r="G25" s="62"/>
      <c r="H25" s="62"/>
      <c r="I25" s="62"/>
      <c r="J25" s="62"/>
      <c r="K25" s="62"/>
      <c r="L25" s="62"/>
      <c r="M25" s="62"/>
      <c r="N25" s="31" t="s">
        <v>5</v>
      </c>
      <c r="O25" s="4">
        <f>SUMIF(G:G,19%,L:L)</f>
        <v>0</v>
      </c>
    </row>
    <row r="26" spans="1:15" s="20" customFormat="1" ht="22.5" customHeight="1" x14ac:dyDescent="0.2">
      <c r="A26" s="62"/>
      <c r="B26" s="62"/>
      <c r="C26" s="62"/>
      <c r="D26" s="62"/>
      <c r="E26" s="62"/>
      <c r="F26" s="62"/>
      <c r="G26" s="62"/>
      <c r="H26" s="62"/>
      <c r="I26" s="62"/>
      <c r="J26" s="62"/>
      <c r="K26" s="62"/>
      <c r="L26" s="62"/>
      <c r="M26" s="62"/>
      <c r="N26" s="32" t="s">
        <v>3</v>
      </c>
      <c r="O26" s="5">
        <f>SUM(O23:O25)</f>
        <v>0</v>
      </c>
    </row>
    <row r="27" spans="1:15" s="20" customFormat="1" ht="30" customHeight="1" x14ac:dyDescent="0.2">
      <c r="A27" s="62"/>
      <c r="B27" s="62"/>
      <c r="C27" s="62"/>
      <c r="D27" s="62"/>
      <c r="E27" s="62"/>
      <c r="F27" s="62"/>
      <c r="G27" s="62"/>
      <c r="H27" s="62"/>
      <c r="I27" s="62"/>
      <c r="J27" s="62"/>
      <c r="K27" s="62"/>
      <c r="L27" s="62"/>
      <c r="M27" s="62"/>
      <c r="N27" s="33" t="s">
        <v>6</v>
      </c>
      <c r="O27" s="6">
        <f>ROUND(O24*5%,0)</f>
        <v>0</v>
      </c>
    </row>
    <row r="28" spans="1:15" s="20" customFormat="1" ht="30" customHeight="1" x14ac:dyDescent="0.2">
      <c r="A28" s="62"/>
      <c r="B28" s="62"/>
      <c r="C28" s="62"/>
      <c r="D28" s="62"/>
      <c r="E28" s="62"/>
      <c r="F28" s="62"/>
      <c r="G28" s="62"/>
      <c r="H28" s="62"/>
      <c r="I28" s="62"/>
      <c r="J28" s="62"/>
      <c r="K28" s="62"/>
      <c r="L28" s="62"/>
      <c r="M28" s="62"/>
      <c r="N28" s="33" t="s">
        <v>7</v>
      </c>
      <c r="O28" s="4">
        <f>ROUND(O25*19%,0)</f>
        <v>0</v>
      </c>
    </row>
    <row r="29" spans="1:15" s="20" customFormat="1" ht="30" customHeight="1" x14ac:dyDescent="0.2">
      <c r="A29" s="62"/>
      <c r="B29" s="62"/>
      <c r="C29" s="62"/>
      <c r="D29" s="62"/>
      <c r="E29" s="62"/>
      <c r="F29" s="62"/>
      <c r="G29" s="62"/>
      <c r="H29" s="62"/>
      <c r="I29" s="62"/>
      <c r="J29" s="62"/>
      <c r="K29" s="62"/>
      <c r="L29" s="62"/>
      <c r="M29" s="62"/>
      <c r="N29" s="32" t="s">
        <v>8</v>
      </c>
      <c r="O29" s="5">
        <f>SUM(O27:O28)</f>
        <v>0</v>
      </c>
    </row>
    <row r="30" spans="1:15" s="20" customFormat="1" ht="38.25" customHeight="1" x14ac:dyDescent="0.2">
      <c r="A30" s="62"/>
      <c r="B30" s="62"/>
      <c r="C30" s="62"/>
      <c r="D30" s="62"/>
      <c r="E30" s="62"/>
      <c r="F30" s="62"/>
      <c r="G30" s="62"/>
      <c r="H30" s="62"/>
      <c r="I30" s="62"/>
      <c r="J30" s="62"/>
      <c r="K30" s="62"/>
      <c r="L30" s="62"/>
      <c r="M30" s="62"/>
      <c r="N30" s="34" t="s">
        <v>24</v>
      </c>
      <c r="O30" s="4">
        <f>ROUND(SUM(N19:N22),0)</f>
        <v>0</v>
      </c>
    </row>
    <row r="31" spans="1:15" s="20" customFormat="1" ht="69" customHeight="1" x14ac:dyDescent="0.2">
      <c r="A31" s="62"/>
      <c r="B31" s="62"/>
      <c r="C31" s="62"/>
      <c r="D31" s="62"/>
      <c r="E31" s="62"/>
      <c r="F31" s="62"/>
      <c r="G31" s="62"/>
      <c r="H31" s="62"/>
      <c r="I31" s="62"/>
      <c r="J31" s="62"/>
      <c r="K31" s="62"/>
      <c r="L31" s="62"/>
      <c r="M31" s="62"/>
      <c r="N31" s="35" t="s">
        <v>23</v>
      </c>
      <c r="O31" s="5">
        <f>SUM(O30)</f>
        <v>0</v>
      </c>
    </row>
    <row r="32" spans="1:15" s="20" customFormat="1" ht="30" customHeight="1" x14ac:dyDescent="0.2">
      <c r="A32" s="62"/>
      <c r="B32" s="62"/>
      <c r="C32" s="62"/>
      <c r="D32" s="62"/>
      <c r="E32" s="62"/>
      <c r="F32" s="62"/>
      <c r="G32" s="62"/>
      <c r="H32" s="62"/>
      <c r="I32" s="62"/>
      <c r="J32" s="62"/>
      <c r="K32" s="62"/>
      <c r="L32" s="62"/>
      <c r="M32" s="62"/>
      <c r="N32" s="35" t="s">
        <v>9</v>
      </c>
      <c r="O32" s="5">
        <f>+O26+O29+O31</f>
        <v>0</v>
      </c>
    </row>
    <row r="35" spans="1:3" x14ac:dyDescent="0.25">
      <c r="B35" s="8"/>
      <c r="C35" s="8"/>
    </row>
    <row r="36" spans="1:3" x14ac:dyDescent="0.25">
      <c r="B36" s="63"/>
      <c r="C36" s="63"/>
    </row>
    <row r="37" spans="1:3" ht="15.75" thickBot="1" x14ac:dyDescent="0.3">
      <c r="B37" s="64"/>
      <c r="C37" s="64"/>
    </row>
    <row r="38" spans="1:3" x14ac:dyDescent="0.25">
      <c r="B38" s="41" t="s">
        <v>13</v>
      </c>
      <c r="C38" s="41"/>
    </row>
    <row r="40" spans="1:3" x14ac:dyDescent="0.25">
      <c r="A40" s="22" t="s">
        <v>31</v>
      </c>
    </row>
  </sheetData>
  <sheetProtection algorithmName="SHA-512" hashValue="KCSuccKc6Yna+Vc1CIBRq8S1BSmbxXfXQBMEtxZ781GfzVfB5SSAGf4nO1Bjt0r11+3fFY/sMSAXWffzdpuXDQ==" saltValue="tcnCDtH3DH9uDYDAwLA2WA==" spinCount="100000" sheet="1" selectLockedCells="1"/>
  <mergeCells count="21">
    <mergeCell ref="L9:M9"/>
    <mergeCell ref="N2:O2"/>
    <mergeCell ref="N3:O3"/>
    <mergeCell ref="N4:O4"/>
    <mergeCell ref="N5:O5"/>
    <mergeCell ref="B38:C38"/>
    <mergeCell ref="A2:A5"/>
    <mergeCell ref="B2:M2"/>
    <mergeCell ref="B3:M3"/>
    <mergeCell ref="B4:M5"/>
    <mergeCell ref="A9:B9"/>
    <mergeCell ref="A11:B15"/>
    <mergeCell ref="D11:G11"/>
    <mergeCell ref="D13:G13"/>
    <mergeCell ref="D15:G15"/>
    <mergeCell ref="E9:H9"/>
    <mergeCell ref="B19:B22"/>
    <mergeCell ref="A23:M23"/>
    <mergeCell ref="A24:M24"/>
    <mergeCell ref="A25:M32"/>
    <mergeCell ref="B36:C37"/>
  </mergeCells>
  <dataValidations count="1">
    <dataValidation type="whole" allowBlank="1" showInputMessage="1" showErrorMessage="1" sqref="E19:E22">
      <formula1>0</formula1>
      <formula2>100000000</formula2>
    </dataValidation>
  </dataValidations>
  <pageMargins left="0.7" right="0.7" top="0.75" bottom="0.75" header="0.3" footer="0.3"/>
  <pageSetup paperSize="5" scale="45" fitToHeight="0"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Hoja2!$F$7:$F$8</xm:f>
          </x14:formula1>
          <xm:sqref>I19:I22</xm:sqref>
        </x14:dataValidation>
        <x14:dataValidation type="list" allowBlank="1" showInputMessage="1" showErrorMessage="1">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D5" sqref="D5:G13"/>
    </sheetView>
  </sheetViews>
  <sheetFormatPr baseColWidth="10" defaultRowHeight="15" x14ac:dyDescent="0.25"/>
  <sheetData>
    <row r="7" spans="4:6" x14ac:dyDescent="0.25">
      <c r="D7" s="3">
        <v>0</v>
      </c>
      <c r="F7" s="23">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2022-07-15T22:06:48Z</cp:lastPrinted>
  <dcterms:created xsi:type="dcterms:W3CDTF">2017-04-28T13:22:52Z</dcterms:created>
  <dcterms:modified xsi:type="dcterms:W3CDTF">2022-07-18T20:43:20Z</dcterms:modified>
</cp:coreProperties>
</file>