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CPRODRIGUEZPULGARIN\Onedrive\OneDrive - UNIVERSIDAD DE CUNDINAMARCA\CONTRATACION DIRECTA 2022\F-CD-375 DOTACION (PRENDAS\PUBLICACION\"/>
    </mc:Choice>
  </mc:AlternateContent>
  <xr:revisionPtr revIDLastSave="0" documentId="13_ncr:1_{82E074F2-501B-4CC8-B8AE-511985E65A8B}"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M21" i="1" s="1"/>
  <c r="L22" i="1"/>
  <c r="M22" i="1" s="1"/>
  <c r="L23" i="1"/>
  <c r="M23" i="1" s="1"/>
  <c r="L24" i="1"/>
  <c r="M24" i="1" s="1"/>
  <c r="L25" i="1"/>
  <c r="M25" i="1" s="1"/>
  <c r="L26" i="1"/>
  <c r="M26" i="1" s="1"/>
  <c r="L27" i="1"/>
  <c r="M27" i="1" s="1"/>
  <c r="L28" i="1"/>
  <c r="L29" i="1"/>
  <c r="N29" i="1" s="1"/>
  <c r="L30" i="1"/>
  <c r="M30" i="1" s="1"/>
  <c r="L31" i="1"/>
  <c r="M31" i="1" s="1"/>
  <c r="K25" i="1"/>
  <c r="K29" i="1"/>
  <c r="K30" i="1"/>
  <c r="K31" i="1"/>
  <c r="J21" i="1"/>
  <c r="J22" i="1"/>
  <c r="K22" i="1" s="1"/>
  <c r="J23" i="1"/>
  <c r="J24" i="1"/>
  <c r="J25" i="1"/>
  <c r="J26" i="1"/>
  <c r="J27" i="1"/>
  <c r="J28" i="1"/>
  <c r="J29" i="1"/>
  <c r="J30" i="1"/>
  <c r="J31" i="1"/>
  <c r="H21" i="1"/>
  <c r="K21" i="1" s="1"/>
  <c r="H22" i="1"/>
  <c r="H23" i="1"/>
  <c r="K23" i="1" s="1"/>
  <c r="H24" i="1"/>
  <c r="K24" i="1" s="1"/>
  <c r="H25" i="1"/>
  <c r="H26" i="1"/>
  <c r="K26" i="1" s="1"/>
  <c r="H27" i="1"/>
  <c r="K27" i="1" s="1"/>
  <c r="H28" i="1"/>
  <c r="K28" i="1" s="1"/>
  <c r="H29" i="1"/>
  <c r="H30" i="1"/>
  <c r="H31" i="1"/>
  <c r="H20" i="1"/>
  <c r="J20" i="1"/>
  <c r="L20" i="1"/>
  <c r="M20" i="1" s="1"/>
  <c r="O32" i="1"/>
  <c r="O35" i="1" s="1"/>
  <c r="M29" i="1" l="1"/>
  <c r="O29" i="1" s="1"/>
  <c r="N28" i="1"/>
  <c r="O28" i="1" s="1"/>
  <c r="M28" i="1"/>
  <c r="N27" i="1"/>
  <c r="O27" i="1" s="1"/>
  <c r="N26" i="1"/>
  <c r="O26" i="1" s="1"/>
  <c r="N25" i="1"/>
  <c r="O25" i="1" s="1"/>
  <c r="N24" i="1"/>
  <c r="O24" i="1" s="1"/>
  <c r="N23" i="1"/>
  <c r="O23" i="1" s="1"/>
  <c r="N22" i="1"/>
  <c r="O22" i="1" s="1"/>
  <c r="N21" i="1"/>
  <c r="O21" i="1" s="1"/>
  <c r="N31" i="1"/>
  <c r="O31" i="1" s="1"/>
  <c r="N30" i="1"/>
  <c r="O30" i="1" s="1"/>
  <c r="N20" i="1"/>
  <c r="O20" i="1" s="1"/>
  <c r="K20" i="1"/>
  <c r="O38" i="1" l="1"/>
  <c r="O39" i="1" s="1"/>
  <c r="O33" i="1" l="1"/>
  <c r="O36" i="1" l="1"/>
  <c r="O37" i="1" s="1"/>
  <c r="O34" i="1"/>
  <c r="O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<sst xmlns="http://schemas.openxmlformats.org/spreadsheetml/2006/main" count="68" uniqueCount="51">
  <si>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</si>
  <si>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</si>
  <si>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</si>
  <si>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</si>
  <si>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</si>
  <si>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</si>
  <si>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</si>
  <si>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</si>
  <si>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</si>
  <si>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</si>
  <si>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</si>
  <si>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</si>
  <si>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</si>
  <si>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</si>
  <si>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</si>
  <si>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</si>
  <si>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</si>
  <si>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</si>
  <si>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</si>
  <si>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</si>
  <si>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</si>
  <si>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</si>
  <si>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</si>
  <si>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</si>
  <si>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</si>
  <si>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</si>
  <si>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</si>
  <si>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</si>
  <si>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</si>
  <si>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</si>
  <si>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</si>
  <si>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</si>
  <si>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</si>
  <si>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</si>
  <si>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</si>
  <si>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</si>
  <si>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</si>
  <si>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</si>
  <si>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</si>
  <si>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</si>
  <si>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</si>
  <si>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</si>
  <si>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</si>
  <si>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</si>
  <si>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Pantalón de sudadera (Hombre)  Pantalón de sudadera en tela 100% poliéster, tipo de tejido punto,  con permanencia de color. Colores y  diseños suministrados por la Universidad de Cundinamarca.</t>
  </si>
  <si>
    <t>Camiseta (Hombre)  Camiseta para hombre deportiva manga corta, material 80% algodón y 20% elastán, logotipos bordados en el pecho de 12x13 cm a una sola tinta.  El tamaño de los logos puede variar según los diseños suministrados por la universidad. colores y diseños suministrados por la Universidad de Cundinamarca.</t>
  </si>
  <si>
    <t>Falda Prenses (Dama) Falda en prenses fabricada en tela 100%  poliéster, tipo de tejido punto, con permanencia de color. Colores y diseños suministrados por la Universidad de Cundinamarca.</t>
  </si>
  <si>
    <t>Camiseta tipo chaleco (Dama) Fabricada en tela 100% poliéster, tipo de tejido punto, con permanencia de color,  detalles y apliques de acuerdo a los diseños  suministrados por la Universidad de undinamarca, logotipo bordado en el pecho de 8X8 cm a una sola tinta.</t>
  </si>
  <si>
    <t>Buzo (Dama) Fabricado en tela 100% elastan generando un ajuste perfecto y permanencia de color.</t>
  </si>
  <si>
    <t>Tocado  Tocado para Cabello con Liga Fabricado en tela 100% poliéster Medidas: 20 cm de ancho x 16 cm de alto, Colores y diseños suministrados por la Universidad de Cundinamarca.</t>
  </si>
  <si>
    <t>Falda Lisa (Dama) Falda en corte A fabricada en tela 100% poliéster, tipo de tejido punto, con permanencia de color. Colores y diseños suministrados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</si>
</sst>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wrapText="1"/>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36</v>
      </c>
      <c r="O2" s="41"/>
    </row>
    <row r="3" spans="1:15" ht="15.75" customHeight="1" x14ac:dyDescent="0.25">
      <c r="A3" s="42"/>
      <c r="B3" s="52" t="s">
        <v>1</v>
      </c>
      <c r="C3" s="52"/>
      <c r="D3" s="52"/>
      <c r="E3" s="52"/>
      <c r="F3" s="52"/>
      <c r="G3" s="52"/>
      <c r="H3" s="52"/>
      <c r="I3" s="52"/>
      <c r="J3" s="52"/>
      <c r="K3" s="52"/>
      <c r="L3" s="52"/>
      <c r="M3" s="52"/>
      <c r="N3" s="41" t="s">
        <v>39</v>
      </c>
      <c r="O3" s="41"/>
    </row>
    <row r="4" spans="1:15" ht="16.5" customHeight="1" x14ac:dyDescent="0.25">
      <c r="A4" s="42"/>
      <c r="B4" s="52" t="s">
        <v>35</v>
      </c>
      <c r="C4" s="52"/>
      <c r="D4" s="52"/>
      <c r="E4" s="52"/>
      <c r="F4" s="52"/>
      <c r="G4" s="52"/>
      <c r="H4" s="52"/>
      <c r="I4" s="52"/>
      <c r="J4" s="52"/>
      <c r="K4" s="52"/>
      <c r="L4" s="52"/>
      <c r="M4" s="52"/>
      <c r="N4" s="41" t="s">
        <v>40</v>
      </c>
      <c r="O4" s="41"/>
    </row>
    <row r="5" spans="1:15" ht="15" customHeight="1" x14ac:dyDescent="0.25">
      <c r="A5" s="42"/>
      <c r="B5" s="52"/>
      <c r="C5" s="52"/>
      <c r="D5" s="52"/>
      <c r="E5" s="52"/>
      <c r="F5" s="52"/>
      <c r="G5" s="52"/>
      <c r="H5" s="52"/>
      <c r="I5" s="52"/>
      <c r="J5" s="52"/>
      <c r="K5" s="52"/>
      <c r="L5" s="52"/>
      <c r="M5" s="52"/>
      <c r="N5" s="41" t="s">
        <v>37</v>
      </c>
      <c r="O5" s="41"/>
    </row>
    <row r="7" spans="1:15" x14ac:dyDescent="0.25">
      <c r="A7" s="11" t="s">
        <v>38</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7" x14ac:dyDescent="0.2">
      <c r="A20" s="30">
        <v>1</v>
      </c>
      <c r="B20" s="33" t="s">
        <v>44</v>
      </c>
      <c r="C20" s="31"/>
      <c r="D20" s="34">
        <v>11</v>
      </c>
      <c r="E20" s="34" t="s">
        <v>43</v>
      </c>
      <c r="F20" s="32"/>
      <c r="G20" s="27">
        <v>0</v>
      </c>
      <c r="H20" s="1">
        <f t="shared" ref="H20:H31" si="0">+ROUND(F20*G20,0)</f>
        <v>0</v>
      </c>
      <c r="I20" s="27">
        <v>0</v>
      </c>
      <c r="J20" s="1">
        <f t="shared" ref="J20:J31" si="1">ROUND(F20*I20,0)</f>
        <v>0</v>
      </c>
      <c r="K20" s="1">
        <f t="shared" ref="K20:K31" si="2">ROUND(F20+H20+J20,0)</f>
        <v>0</v>
      </c>
      <c r="L20" s="1">
        <f t="shared" ref="L20:L31" si="3">ROUND(F20*D20,0)</f>
        <v>0</v>
      </c>
      <c r="M20" s="1">
        <f t="shared" ref="M20:M31" si="4">ROUND(L20*G20,0)</f>
        <v>0</v>
      </c>
      <c r="N20" s="1">
        <f t="shared" ref="N20:N31" si="5">ROUND(L20*I20,0)</f>
        <v>0</v>
      </c>
      <c r="O20" s="2">
        <f t="shared" ref="O20:O31" si="6">ROUND(L20+N20+M20,0)</f>
        <v>0</v>
      </c>
    </row>
    <row r="21" spans="1:15" s="24" customFormat="1" ht="99.75" x14ac:dyDescent="0.2">
      <c r="A21" s="30">
        <v>2</v>
      </c>
      <c r="B21" s="33" t="s">
        <v>45</v>
      </c>
      <c r="C21" s="31"/>
      <c r="D21" s="34">
        <v>11</v>
      </c>
      <c r="E21" s="34" t="s">
        <v>43</v>
      </c>
      <c r="F21" s="32"/>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57" x14ac:dyDescent="0.2">
      <c r="A22" s="30">
        <v>3</v>
      </c>
      <c r="B22" s="33" t="s">
        <v>46</v>
      </c>
      <c r="C22" s="31"/>
      <c r="D22" s="34">
        <v>11</v>
      </c>
      <c r="E22" s="34" t="s">
        <v>43</v>
      </c>
      <c r="F22" s="32"/>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71.25" x14ac:dyDescent="0.2">
      <c r="A23" s="30">
        <v>4</v>
      </c>
      <c r="B23" s="33" t="s">
        <v>47</v>
      </c>
      <c r="C23" s="31"/>
      <c r="D23" s="34">
        <v>11</v>
      </c>
      <c r="E23" s="34" t="s">
        <v>43</v>
      </c>
      <c r="F23" s="32"/>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28.5" x14ac:dyDescent="0.2">
      <c r="A24" s="30">
        <v>5</v>
      </c>
      <c r="B24" s="33" t="s">
        <v>48</v>
      </c>
      <c r="C24" s="31"/>
      <c r="D24" s="34">
        <v>11</v>
      </c>
      <c r="E24" s="34" t="s">
        <v>43</v>
      </c>
      <c r="F24" s="32"/>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57" x14ac:dyDescent="0.2">
      <c r="A25" s="30">
        <v>6</v>
      </c>
      <c r="B25" s="33" t="s">
        <v>49</v>
      </c>
      <c r="C25" s="31"/>
      <c r="D25" s="34">
        <v>11</v>
      </c>
      <c r="E25" s="34" t="s">
        <v>43</v>
      </c>
      <c r="F25" s="32"/>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57" x14ac:dyDescent="0.2">
      <c r="A26" s="30">
        <v>7</v>
      </c>
      <c r="B26" s="33" t="s">
        <v>44</v>
      </c>
      <c r="C26" s="31"/>
      <c r="D26" s="34">
        <v>11</v>
      </c>
      <c r="E26" s="34" t="s">
        <v>43</v>
      </c>
      <c r="F26" s="32"/>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99.75" x14ac:dyDescent="0.2">
      <c r="A27" s="30">
        <v>8</v>
      </c>
      <c r="B27" s="33" t="s">
        <v>45</v>
      </c>
      <c r="C27" s="31"/>
      <c r="D27" s="34">
        <v>11</v>
      </c>
      <c r="E27" s="34" t="s">
        <v>43</v>
      </c>
      <c r="F27" s="32"/>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57" x14ac:dyDescent="0.2">
      <c r="A28" s="30">
        <v>9</v>
      </c>
      <c r="B28" s="33" t="s">
        <v>50</v>
      </c>
      <c r="C28" s="31"/>
      <c r="D28" s="34">
        <v>11</v>
      </c>
      <c r="E28" s="34" t="s">
        <v>43</v>
      </c>
      <c r="F28" s="32"/>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ht="71.25" x14ac:dyDescent="0.2">
      <c r="A29" s="30">
        <v>10</v>
      </c>
      <c r="B29" s="33" t="s">
        <v>47</v>
      </c>
      <c r="C29" s="31"/>
      <c r="D29" s="34">
        <v>11</v>
      </c>
      <c r="E29" s="34" t="s">
        <v>43</v>
      </c>
      <c r="F29" s="32"/>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ht="28.5" x14ac:dyDescent="0.2">
      <c r="A30" s="30">
        <v>11</v>
      </c>
      <c r="B30" s="33" t="s">
        <v>48</v>
      </c>
      <c r="C30" s="31"/>
      <c r="D30" s="34">
        <v>11</v>
      </c>
      <c r="E30" s="34" t="s">
        <v>43</v>
      </c>
      <c r="F30" s="32"/>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57.75" thickBot="1" x14ac:dyDescent="0.25">
      <c r="A31" s="30">
        <v>12</v>
      </c>
      <c r="B31" s="33" t="s">
        <v>49</v>
      </c>
      <c r="C31" s="31"/>
      <c r="D31" s="34">
        <v>11</v>
      </c>
      <c r="E31" s="34" t="s">
        <v>43</v>
      </c>
      <c r="F31" s="32"/>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39" customHeight="1" thickBot="1" x14ac:dyDescent="0.25">
      <c r="A32" s="57" t="s">
        <v>24</v>
      </c>
      <c r="B32" s="58"/>
      <c r="C32" s="58"/>
      <c r="D32" s="58"/>
      <c r="E32" s="58"/>
      <c r="F32" s="58"/>
      <c r="G32" s="58"/>
      <c r="H32" s="58"/>
      <c r="I32" s="58"/>
      <c r="J32" s="58"/>
      <c r="K32" s="58"/>
      <c r="L32" s="58"/>
      <c r="M32" s="68" t="s">
        <v>10</v>
      </c>
      <c r="N32" s="68"/>
      <c r="O32" s="4">
        <f>SUMIF(G:G,5%,L:L)</f>
        <v>0</v>
      </c>
    </row>
    <row r="33" spans="1:15" s="24" customFormat="1" ht="30" customHeight="1" x14ac:dyDescent="0.2">
      <c r="A33" s="53" t="s">
        <v>41</v>
      </c>
      <c r="B33" s="54"/>
      <c r="C33" s="54"/>
      <c r="D33" s="54"/>
      <c r="E33" s="54"/>
      <c r="F33" s="54"/>
      <c r="G33" s="54"/>
      <c r="H33" s="54"/>
      <c r="I33" s="54"/>
      <c r="J33" s="54"/>
      <c r="K33" s="54"/>
      <c r="L33" s="55"/>
      <c r="M33" s="68" t="s">
        <v>11</v>
      </c>
      <c r="N33" s="68"/>
      <c r="O33" s="4">
        <f>SUMIF(G:G,19%,L:L)</f>
        <v>0</v>
      </c>
    </row>
    <row r="34" spans="1:15" s="24" customFormat="1" ht="30" customHeight="1" x14ac:dyDescent="0.2">
      <c r="A34" s="56"/>
      <c r="B34" s="56"/>
      <c r="C34" s="56"/>
      <c r="D34" s="56"/>
      <c r="E34" s="56"/>
      <c r="F34" s="56"/>
      <c r="G34" s="56"/>
      <c r="H34" s="56"/>
      <c r="I34" s="56"/>
      <c r="J34" s="56"/>
      <c r="K34" s="56"/>
      <c r="L34" s="56"/>
      <c r="M34" s="35" t="s">
        <v>7</v>
      </c>
      <c r="N34" s="36"/>
      <c r="O34" s="5">
        <f>SUM(O32:O33)</f>
        <v>0</v>
      </c>
    </row>
    <row r="35" spans="1:15" s="24" customFormat="1" ht="30" customHeight="1" x14ac:dyDescent="0.2">
      <c r="A35" s="56"/>
      <c r="B35" s="56"/>
      <c r="C35" s="56"/>
      <c r="D35" s="56"/>
      <c r="E35" s="56"/>
      <c r="F35" s="56"/>
      <c r="G35" s="56"/>
      <c r="H35" s="56"/>
      <c r="I35" s="56"/>
      <c r="J35" s="56"/>
      <c r="K35" s="56"/>
      <c r="L35" s="56"/>
      <c r="M35" s="69" t="s">
        <v>12</v>
      </c>
      <c r="N35" s="70"/>
      <c r="O35" s="6">
        <f>ROUND(O32*5%,0)</f>
        <v>0</v>
      </c>
    </row>
    <row r="36" spans="1:15" s="24" customFormat="1" ht="30" customHeight="1" x14ac:dyDescent="0.2">
      <c r="A36" s="56"/>
      <c r="B36" s="56"/>
      <c r="C36" s="56"/>
      <c r="D36" s="56"/>
      <c r="E36" s="56"/>
      <c r="F36" s="56"/>
      <c r="G36" s="56"/>
      <c r="H36" s="56"/>
      <c r="I36" s="56"/>
      <c r="J36" s="56"/>
      <c r="K36" s="56"/>
      <c r="L36" s="56"/>
      <c r="M36" s="69" t="s">
        <v>13</v>
      </c>
      <c r="N36" s="70"/>
      <c r="O36" s="4">
        <f>ROUND(O33*19%,0)</f>
        <v>0</v>
      </c>
    </row>
    <row r="37" spans="1:15" s="24" customFormat="1" ht="30" customHeight="1" x14ac:dyDescent="0.2">
      <c r="A37" s="56"/>
      <c r="B37" s="56"/>
      <c r="C37" s="56"/>
      <c r="D37" s="56"/>
      <c r="E37" s="56"/>
      <c r="F37" s="56"/>
      <c r="G37" s="56"/>
      <c r="H37" s="56"/>
      <c r="I37" s="56"/>
      <c r="J37" s="56"/>
      <c r="K37" s="56"/>
      <c r="L37" s="56"/>
      <c r="M37" s="35" t="s">
        <v>14</v>
      </c>
      <c r="N37" s="36"/>
      <c r="O37" s="5">
        <f>SUM(O35:O36)</f>
        <v>0</v>
      </c>
    </row>
    <row r="38" spans="1:15" s="24" customFormat="1" ht="30" customHeight="1" x14ac:dyDescent="0.2">
      <c r="A38" s="56"/>
      <c r="B38" s="56"/>
      <c r="C38" s="56"/>
      <c r="D38" s="56"/>
      <c r="E38" s="56"/>
      <c r="F38" s="56"/>
      <c r="G38" s="56"/>
      <c r="H38" s="56"/>
      <c r="I38" s="56"/>
      <c r="J38" s="56"/>
      <c r="K38" s="56"/>
      <c r="L38" s="56"/>
      <c r="M38" s="39" t="s">
        <v>33</v>
      </c>
      <c r="N38" s="40"/>
      <c r="O38" s="4">
        <f>SUMIF(I:I,8%,N:N)</f>
        <v>0</v>
      </c>
    </row>
    <row r="39" spans="1:15" s="24" customFormat="1" ht="37.5" customHeight="1" x14ac:dyDescent="0.2">
      <c r="A39" s="56"/>
      <c r="B39" s="56"/>
      <c r="C39" s="56"/>
      <c r="D39" s="56"/>
      <c r="E39" s="56"/>
      <c r="F39" s="56"/>
      <c r="G39" s="56"/>
      <c r="H39" s="56"/>
      <c r="I39" s="56"/>
      <c r="J39" s="56"/>
      <c r="K39" s="56"/>
      <c r="L39" s="56"/>
      <c r="M39" s="37" t="s">
        <v>32</v>
      </c>
      <c r="N39" s="38"/>
      <c r="O39" s="5">
        <f>SUM(O38)</f>
        <v>0</v>
      </c>
    </row>
    <row r="40" spans="1:15" s="24" customFormat="1" ht="44.25" customHeight="1" x14ac:dyDescent="0.2">
      <c r="A40" s="56"/>
      <c r="B40" s="56"/>
      <c r="C40" s="56"/>
      <c r="D40" s="56"/>
      <c r="E40" s="56"/>
      <c r="F40" s="56"/>
      <c r="G40" s="56"/>
      <c r="H40" s="56"/>
      <c r="I40" s="56"/>
      <c r="J40" s="56"/>
      <c r="K40" s="56"/>
      <c r="L40" s="56"/>
      <c r="M40" s="37" t="s">
        <v>15</v>
      </c>
      <c r="N40" s="38"/>
      <c r="O40" s="5">
        <f>+O34+O37+O39</f>
        <v>0</v>
      </c>
    </row>
    <row r="43" spans="1:15" x14ac:dyDescent="0.25">
      <c r="B43" s="29"/>
      <c r="C43" s="29"/>
    </row>
    <row r="44" spans="1:15" x14ac:dyDescent="0.25">
      <c r="B44" s="66"/>
      <c r="C44" s="66"/>
    </row>
    <row r="45" spans="1:15" ht="15.75" thickBot="1" x14ac:dyDescent="0.3">
      <c r="B45" s="67"/>
      <c r="C45" s="67"/>
    </row>
    <row r="46" spans="1:15" x14ac:dyDescent="0.25">
      <c r="B46" s="60" t="s">
        <v>20</v>
      </c>
      <c r="C46" s="60"/>
    </row>
    <row r="48" spans="1:15" x14ac:dyDescent="0.25">
      <c r="A48" s="25" t="s">
        <v>42</v>
      </c>
    </row>
  </sheetData>
  <sheetProtection algorithmName="SHA-512" hashValue="Rkr4/OF16iuT4MPE+YKYzORAKADVyKf9x1i/zHAqRywP0HXOWKD7OC52Dp23Bqb77rmsFAjR5RETBPQ7Qw2ZqQ==" saltValue="+Wru4tKPKapXvtiSQui5WA==" spinCount="100000" sheet="1" selectLockedCells="1"/>
  <mergeCells count="28">
    <mergeCell ref="A33:L40"/>
    <mergeCell ref="A32:L32"/>
    <mergeCell ref="A10:B10"/>
    <mergeCell ref="B46:C46"/>
    <mergeCell ref="D14:G14"/>
    <mergeCell ref="D16:G16"/>
    <mergeCell ref="F10:G10"/>
    <mergeCell ref="L10:N10"/>
    <mergeCell ref="B44:C45"/>
    <mergeCell ref="M32:N32"/>
    <mergeCell ref="M33:N33"/>
    <mergeCell ref="M34:N34"/>
    <mergeCell ref="M35:N35"/>
    <mergeCell ref="M36:N36"/>
    <mergeCell ref="A2:A5"/>
    <mergeCell ref="D12:G12"/>
    <mergeCell ref="A12:B16"/>
    <mergeCell ref="B2:M2"/>
    <mergeCell ref="B3:M3"/>
    <mergeCell ref="B4:M5"/>
    <mergeCell ref="M37:N37"/>
    <mergeCell ref="M40:N40"/>
    <mergeCell ref="M38:N38"/>
    <mergeCell ref="M39:N39"/>
    <mergeCell ref="N2:O2"/>
    <mergeCell ref="N3:O3"/>
    <mergeCell ref="N4:O4"/>
    <mergeCell ref="N5:O5"/>
  </mergeCells>
  <dataValidations count="1">
    <dataValidation type="whole" allowBlank="1" showInputMessage="1" showErrorMessage="1" sqref="F20:F3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G20:G31</xm:sqref>
        </x14:dataValidation>
        <x14:dataValidation type="list" allowBlank="1" showInputMessage="1" showErrorMessage="1" xr:uid="{00000000-0002-0000-0000-000002000000}">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2022-11-24T20:47:15Z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