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336\Publicación\"/>
    </mc:Choice>
  </mc:AlternateContent>
  <bookViews>
    <workbookView xWindow="0" yWindow="0" windowWidth="10908" windowHeight="6168"/>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L22" i="1"/>
  <c r="H22" i="1"/>
  <c r="K22" i="1" l="1"/>
  <c r="N22" i="1"/>
  <c r="M22" i="1"/>
  <c r="H20" i="1"/>
  <c r="L21" i="1"/>
  <c r="N21" i="1" s="1"/>
  <c r="J21" i="1"/>
  <c r="H21" i="1"/>
  <c r="K21" i="1" l="1"/>
  <c r="O22" i="1"/>
  <c r="M21" i="1"/>
  <c r="O21" i="1" s="1"/>
  <c r="H23" i="1"/>
  <c r="J23" i="1"/>
  <c r="L23" i="1"/>
  <c r="N23" i="1" s="1"/>
  <c r="J20" i="1"/>
  <c r="L20" i="1"/>
  <c r="M20" i="1" s="1"/>
  <c r="O25" i="1"/>
  <c r="O28" i="1" s="1"/>
  <c r="M23" i="1" l="1"/>
  <c r="O23" i="1" s="1"/>
  <c r="K23" i="1"/>
  <c r="N20" i="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<sst xmlns="http://schemas.openxmlformats.org/spreadsheetml/2006/main" count="53" uniqueCount="49">
  <si>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</si>
  <si>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</si>
  <si>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</si>
  <si>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</si>
  <si>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</si>
  <si>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</si>
  <si>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</si>
  <si>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</si>
  <si>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</si>
  <si>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</si>
  <si>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</si>
  <si>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</si>
  <si>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</si>
  <si>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</si>
  <si>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</si>
  <si>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</si>
  <si>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</si>
  <si>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</si>
  <si>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</si>
  <si>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</si>
  <si>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</si>
  <si>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</si>
  <si>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</si>
  <si>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</si>
  <si>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</si>
  <si>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</si>
  <si>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</si>
  <si>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</si>
  <si>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</si>
  <si>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</si>
  <si>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</si>
  <si>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</si>
  <si>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</si>
  <si>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</si>
  <si>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</si>
  <si>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</si>
  <si>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</si>
  <si>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</si>
  <si>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</si>
  <si>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</si>
  <si>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</si>
  <si>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</si>
  <si>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</si>
  <si>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</si>
  <si>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Elaboración del diagnóstico de la notoriedad de la
marca Universidad de Cundinamarca en el segmento
20 a 40 años de edad bajo los indicadores de la
denominada salud de marca, entre los que se
encuentran: top of mind, recordación espontánea,
recordación ayudadada, awareness, top of heart y
marca o universidad que recomendaria, y análisis del
perfil del consumidor de la marca universidad de
Cundinamaca, con el fin de entender el
comportamiento y los intereses junto con el analisis de
consumo de medios on y off. Entregable: Diagnostico
de la marca de la UCundinamarca en el ecosistema
digital y los canales offline que existen en Colombia y
el análisis del perfil del consumidor de la marca.</t>
  </si>
  <si>
    <t>UNIDAD</t>
  </si>
  <si>
    <t>Diseño de la estrategia publicitaria para el posicionamiento y
notoriedad de marca en el segmento de 20 a 40 años en
Colombia, presentando el flowchart, share of investmet SOI para medios on y off. Nota: Tener en cuenta que la estrategia debe medir indicadores como: clics obtenidos versus los
presupuestados. Entregable: Informe con la estrategia y el
flowchart.</t>
  </si>
  <si>
    <t>Implementación de la primera fase de la campaña publicitaria en canales on line y off line. La Oficina de Comunicaciones entrega los spots y las piezas gráficas pero el contratista es el encargado de realizar la inversión publicitaria de la campaña en los canales on y off. Entregable: Evidencias de las publicaciones de la campaña y los soportes de la inversión publicitaria.</t>
  </si>
  <si>
    <t>Informe de medición de la campaña y efectividad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</si>
</sst>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70" zoomScaleNormal="70" zoomScaleSheetLayoutView="70" zoomScalePageLayoutView="55" workbookViewId="0">
      <selection activeCell="B24" sqref="B24:L24"/>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11" t="s">
        <v>39</v>
      </c>
    </row>
    <row r="8" spans="1:15" x14ac:dyDescent="0.3">
      <c r="A8" s="11"/>
    </row>
    <row r="9" spans="1:15" x14ac:dyDescent="0.3">
      <c r="A9" s="12" t="s">
        <v>29</v>
      </c>
    </row>
    <row r="10" spans="1:15" ht="25.5" customHeight="1" x14ac:dyDescent="0.3">
      <c r="A10" s="61" t="s">
        <v>28</v>
      </c>
      <c r="B10" s="61"/>
      <c r="C10" s="13"/>
      <c r="E10" s="14" t="s">
        <v>21</v>
      </c>
      <c r="F10" s="63"/>
      <c r="G10" s="64"/>
      <c r="K10" s="15" t="s">
        <v>16</v>
      </c>
      <c r="L10" s="65"/>
      <c r="M10" s="66"/>
      <c r="N10" s="67"/>
    </row>
    <row r="11" spans="1:15" ht="15" thickBot="1" x14ac:dyDescent="0.35">
      <c r="A11" s="13"/>
      <c r="B11" s="13"/>
      <c r="C11" s="13"/>
      <c r="E11" s="16"/>
      <c r="F11" s="16"/>
      <c r="G11" s="16"/>
      <c r="K11" s="17"/>
      <c r="L11" s="18"/>
      <c r="M11" s="18"/>
      <c r="N11" s="18"/>
    </row>
    <row r="12" spans="1:15" ht="30.75" customHeight="1" thickBot="1" x14ac:dyDescent="0.35">
      <c r="A12" s="48" t="s">
        <v>26</v>
      </c>
      <c r="B12" s="49"/>
      <c r="C12" s="19"/>
      <c r="D12" s="45" t="s">
        <v>17</v>
      </c>
      <c r="E12" s="46"/>
      <c r="F12" s="46"/>
      <c r="G12" s="47"/>
      <c r="H12" s="7"/>
      <c r="I12" s="29"/>
      <c r="J12" s="29"/>
      <c r="K12" s="17"/>
    </row>
    <row r="13" spans="1:15" ht="15" thickBot="1" x14ac:dyDescent="0.35">
      <c r="A13" s="50"/>
      <c r="B13" s="51"/>
      <c r="C13" s="19"/>
      <c r="D13" s="20"/>
      <c r="E13" s="16"/>
      <c r="F13" s="16"/>
      <c r="G13" s="16"/>
      <c r="K13" s="17"/>
    </row>
    <row r="14" spans="1:15" ht="30" customHeight="1" thickBot="1" x14ac:dyDescent="0.35">
      <c r="A14" s="50"/>
      <c r="B14" s="51"/>
      <c r="C14" s="19"/>
      <c r="D14" s="45" t="s">
        <v>18</v>
      </c>
      <c r="E14" s="46"/>
      <c r="F14" s="46"/>
      <c r="G14" s="47"/>
      <c r="H14" s="7"/>
      <c r="I14" s="29"/>
      <c r="J14" s="29"/>
      <c r="K14" s="17"/>
    </row>
    <row r="15" spans="1:15" ht="18.75" customHeight="1" thickBot="1" x14ac:dyDescent="0.35">
      <c r="A15" s="50"/>
      <c r="B15" s="51"/>
      <c r="C15" s="19"/>
      <c r="E15" s="16"/>
      <c r="F15" s="16"/>
      <c r="G15" s="16"/>
      <c r="K15" s="17"/>
    </row>
    <row r="16" spans="1:15" ht="24" customHeight="1" thickBot="1" x14ac:dyDescent="0.35">
      <c r="A16" s="52"/>
      <c r="B16" s="53"/>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07" customHeight="1" x14ac:dyDescent="0.3">
      <c r="A20" s="31">
        <v>1</v>
      </c>
      <c r="B20" s="24" t="s">
        <v>44</v>
      </c>
      <c r="C20" s="32"/>
      <c r="D20" s="25">
        <v>1</v>
      </c>
      <c r="E20" s="33" t="s">
        <v>45</v>
      </c>
      <c r="F20" s="36"/>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130.80000000000001" customHeight="1" x14ac:dyDescent="0.3">
      <c r="A21" s="31">
        <v>2</v>
      </c>
      <c r="B21" s="24" t="s">
        <v>46</v>
      </c>
      <c r="C21" s="32"/>
      <c r="D21" s="25">
        <v>1</v>
      </c>
      <c r="E21" s="33" t="s">
        <v>45</v>
      </c>
      <c r="F21" s="36"/>
      <c r="G21" s="28">
        <v>0</v>
      </c>
      <c r="H21" s="1">
        <f t="shared" ref="H21:H22"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126" customHeight="1" x14ac:dyDescent="0.3">
      <c r="A22" s="31">
        <v>3</v>
      </c>
      <c r="B22" s="24" t="s">
        <v>47</v>
      </c>
      <c r="C22" s="32"/>
      <c r="D22" s="25">
        <v>1</v>
      </c>
      <c r="E22" s="33" t="s">
        <v>45</v>
      </c>
      <c r="F22" s="36"/>
      <c r="G22" s="28">
        <v>0</v>
      </c>
      <c r="H22" s="1">
        <f t="shared" si="6"/>
        <v>0</v>
      </c>
      <c r="I22" s="28">
        <v>0</v>
      </c>
      <c r="J22" s="1">
        <f t="shared" ref="J22" si="13">ROUND(F22*I22,0)</f>
        <v>0</v>
      </c>
      <c r="K22" s="1">
        <f t="shared" ref="K22" si="14">ROUND(F22+H22+J22,0)</f>
        <v>0</v>
      </c>
      <c r="L22" s="1">
        <f t="shared" ref="L22" si="15">ROUND(F22*D22,0)</f>
        <v>0</v>
      </c>
      <c r="M22" s="1">
        <f t="shared" ref="M22" si="16">ROUND(L22*G22,0)</f>
        <v>0</v>
      </c>
      <c r="N22" s="1">
        <f t="shared" ref="N22" si="17">ROUND(L22*I22,0)</f>
        <v>0</v>
      </c>
      <c r="O22" s="2">
        <f t="shared" ref="O22" si="18">ROUND(L22+N22+M22,0)</f>
        <v>0</v>
      </c>
    </row>
    <row r="23" spans="1:15" s="23" customFormat="1" ht="48" customHeight="1" x14ac:dyDescent="0.3">
      <c r="A23" s="31">
        <v>4</v>
      </c>
      <c r="B23" s="24" t="s">
        <v>48</v>
      </c>
      <c r="C23" s="32"/>
      <c r="D23" s="25">
        <v>1</v>
      </c>
      <c r="E23" s="33" t="s">
        <v>45</v>
      </c>
      <c r="F23" s="36"/>
      <c r="G23" s="28">
        <v>0</v>
      </c>
      <c r="H23" s="1">
        <f t="shared" ref="H23" si="19">+ROUND(F23*G23,0)</f>
        <v>0</v>
      </c>
      <c r="I23" s="28">
        <v>0</v>
      </c>
      <c r="J23" s="1">
        <f t="shared" ref="J23" si="20">ROUND(F23*I23,0)</f>
        <v>0</v>
      </c>
      <c r="K23" s="1">
        <f t="shared" ref="K23" si="21">ROUND(F23+H23+J23,0)</f>
        <v>0</v>
      </c>
      <c r="L23" s="1">
        <f t="shared" ref="L23" si="22">ROUND(F23*D23,0)</f>
        <v>0</v>
      </c>
      <c r="M23" s="1">
        <f t="shared" ref="M23" si="23">ROUND(L23*G23,0)</f>
        <v>0</v>
      </c>
      <c r="N23" s="1">
        <f t="shared" ref="N23" si="24">ROUND(L23*I23,0)</f>
        <v>0</v>
      </c>
      <c r="O23" s="2">
        <f t="shared" ref="O23" si="25">ROUND(L23+N23+M23,0)</f>
        <v>0</v>
      </c>
    </row>
    <row r="24" spans="1:15" s="23" customFormat="1" ht="42" customHeight="1" thickBot="1" x14ac:dyDescent="0.3">
      <c r="A24" s="19"/>
      <c r="B24" s="70"/>
      <c r="C24" s="70"/>
      <c r="D24" s="70"/>
      <c r="E24" s="70"/>
      <c r="F24" s="70"/>
      <c r="G24" s="70"/>
      <c r="H24" s="70"/>
      <c r="I24" s="70"/>
      <c r="J24" s="70"/>
      <c r="K24" s="70"/>
      <c r="L24" s="70"/>
      <c r="M24" s="71" t="s">
        <v>35</v>
      </c>
      <c r="N24" s="71"/>
      <c r="O24" s="30">
        <f>SUMIF(G:G,0%,L:L)</f>
        <v>0</v>
      </c>
    </row>
    <row r="25" spans="1:15" s="23" customFormat="1" ht="39" customHeight="1" thickBot="1" x14ac:dyDescent="0.3">
      <c r="A25" s="59" t="s">
        <v>24</v>
      </c>
      <c r="B25" s="60"/>
      <c r="C25" s="60"/>
      <c r="D25" s="60"/>
      <c r="E25" s="60"/>
      <c r="F25" s="60"/>
      <c r="G25" s="60"/>
      <c r="H25" s="60"/>
      <c r="I25" s="60"/>
      <c r="J25" s="60"/>
      <c r="K25" s="60"/>
      <c r="L25" s="60"/>
      <c r="M25" s="72" t="s">
        <v>10</v>
      </c>
      <c r="N25" s="72"/>
      <c r="O25" s="4">
        <f>SUMIF(G:G,5%,L:L)</f>
        <v>0</v>
      </c>
    </row>
    <row r="26" spans="1:15" s="23" customFormat="1" ht="30" customHeight="1" x14ac:dyDescent="0.25">
      <c r="A26" s="55" t="s">
        <v>42</v>
      </c>
      <c r="B26" s="56"/>
      <c r="C26" s="56"/>
      <c r="D26" s="56"/>
      <c r="E26" s="56"/>
      <c r="F26" s="56"/>
      <c r="G26" s="56"/>
      <c r="H26" s="56"/>
      <c r="I26" s="56"/>
      <c r="J26" s="56"/>
      <c r="K26" s="56"/>
      <c r="L26" s="57"/>
      <c r="M26" s="72" t="s">
        <v>11</v>
      </c>
      <c r="N26" s="72"/>
      <c r="O26" s="4">
        <f>SUMIF(G:G,19%,L:L)</f>
        <v>0</v>
      </c>
    </row>
    <row r="27" spans="1:15" s="23" customFormat="1" ht="30" customHeight="1" x14ac:dyDescent="0.25">
      <c r="A27" s="58"/>
      <c r="B27" s="58"/>
      <c r="C27" s="58"/>
      <c r="D27" s="58"/>
      <c r="E27" s="58"/>
      <c r="F27" s="58"/>
      <c r="G27" s="58"/>
      <c r="H27" s="58"/>
      <c r="I27" s="58"/>
      <c r="J27" s="58"/>
      <c r="K27" s="58"/>
      <c r="L27" s="58"/>
      <c r="M27" s="37" t="s">
        <v>7</v>
      </c>
      <c r="N27" s="38"/>
      <c r="O27" s="5">
        <f>SUM(O24:O26)</f>
        <v>0</v>
      </c>
    </row>
    <row r="28" spans="1:15" s="23" customFormat="1" ht="30" customHeight="1" x14ac:dyDescent="0.25">
      <c r="A28" s="58"/>
      <c r="B28" s="58"/>
      <c r="C28" s="58"/>
      <c r="D28" s="58"/>
      <c r="E28" s="58"/>
      <c r="F28" s="58"/>
      <c r="G28" s="58"/>
      <c r="H28" s="58"/>
      <c r="I28" s="58"/>
      <c r="J28" s="58"/>
      <c r="K28" s="58"/>
      <c r="L28" s="58"/>
      <c r="M28" s="73" t="s">
        <v>12</v>
      </c>
      <c r="N28" s="74"/>
      <c r="O28" s="6">
        <f>ROUND(O25*5%,0)</f>
        <v>0</v>
      </c>
    </row>
    <row r="29" spans="1:15" s="23" customFormat="1" ht="30" customHeight="1" x14ac:dyDescent="0.25">
      <c r="A29" s="58"/>
      <c r="B29" s="58"/>
      <c r="C29" s="58"/>
      <c r="D29" s="58"/>
      <c r="E29" s="58"/>
      <c r="F29" s="58"/>
      <c r="G29" s="58"/>
      <c r="H29" s="58"/>
      <c r="I29" s="58"/>
      <c r="J29" s="58"/>
      <c r="K29" s="58"/>
      <c r="L29" s="58"/>
      <c r="M29" s="73" t="s">
        <v>13</v>
      </c>
      <c r="N29" s="74"/>
      <c r="O29" s="4">
        <f>ROUND(O26*19%,0)</f>
        <v>0</v>
      </c>
    </row>
    <row r="30" spans="1:15" s="23" customFormat="1" ht="30" customHeight="1" x14ac:dyDescent="0.25">
      <c r="A30" s="58"/>
      <c r="B30" s="58"/>
      <c r="C30" s="58"/>
      <c r="D30" s="58"/>
      <c r="E30" s="58"/>
      <c r="F30" s="58"/>
      <c r="G30" s="58"/>
      <c r="H30" s="58"/>
      <c r="I30" s="58"/>
      <c r="J30" s="58"/>
      <c r="K30" s="58"/>
      <c r="L30" s="58"/>
      <c r="M30" s="37" t="s">
        <v>14</v>
      </c>
      <c r="N30" s="38"/>
      <c r="O30" s="5">
        <f>SUM(O28:O29)</f>
        <v>0</v>
      </c>
    </row>
    <row r="31" spans="1:15" s="23" customFormat="1" ht="30" customHeight="1" x14ac:dyDescent="0.25">
      <c r="A31" s="58"/>
      <c r="B31" s="58"/>
      <c r="C31" s="58"/>
      <c r="D31" s="58"/>
      <c r="E31" s="58"/>
      <c r="F31" s="58"/>
      <c r="G31" s="58"/>
      <c r="H31" s="58"/>
      <c r="I31" s="58"/>
      <c r="J31" s="58"/>
      <c r="K31" s="58"/>
      <c r="L31" s="58"/>
      <c r="M31" s="41" t="s">
        <v>33</v>
      </c>
      <c r="N31" s="42"/>
      <c r="O31" s="4">
        <f>SUMIF(I:I,8%,N:N)</f>
        <v>0</v>
      </c>
    </row>
    <row r="32" spans="1:15" s="23" customFormat="1" ht="37.5" customHeight="1" x14ac:dyDescent="0.25">
      <c r="A32" s="58"/>
      <c r="B32" s="58"/>
      <c r="C32" s="58"/>
      <c r="D32" s="58"/>
      <c r="E32" s="58"/>
      <c r="F32" s="58"/>
      <c r="G32" s="58"/>
      <c r="H32" s="58"/>
      <c r="I32" s="58"/>
      <c r="J32" s="58"/>
      <c r="K32" s="58"/>
      <c r="L32" s="58"/>
      <c r="M32" s="39" t="s">
        <v>32</v>
      </c>
      <c r="N32" s="40"/>
      <c r="O32" s="5">
        <f>SUM(O31)</f>
        <v>0</v>
      </c>
    </row>
    <row r="33" spans="1:15" s="23" customFormat="1" ht="44.25" customHeight="1" x14ac:dyDescent="0.25">
      <c r="A33" s="58"/>
      <c r="B33" s="58"/>
      <c r="C33" s="58"/>
      <c r="D33" s="58"/>
      <c r="E33" s="58"/>
      <c r="F33" s="58"/>
      <c r="G33" s="58"/>
      <c r="H33" s="58"/>
      <c r="I33" s="58"/>
      <c r="J33" s="58"/>
      <c r="K33" s="58"/>
      <c r="L33" s="58"/>
      <c r="M33" s="39" t="s">
        <v>15</v>
      </c>
      <c r="N33" s="40"/>
      <c r="O33" s="5">
        <f>+O27+O30+O32</f>
        <v>0</v>
      </c>
    </row>
    <row r="36" spans="1:15" x14ac:dyDescent="0.3">
      <c r="B36" s="35"/>
      <c r="C36" s="35"/>
    </row>
    <row r="37" spans="1:15" x14ac:dyDescent="0.3">
      <c r="B37" s="68"/>
      <c r="C37" s="68"/>
    </row>
    <row r="38" spans="1:15" ht="15" thickBot="1" x14ac:dyDescent="0.35">
      <c r="B38" s="69"/>
      <c r="C38" s="69"/>
    </row>
    <row r="39" spans="1:15" x14ac:dyDescent="0.3">
      <c r="B39" s="62" t="s">
        <v>20</v>
      </c>
      <c r="C39" s="62"/>
    </row>
    <row r="41" spans="1:15" x14ac:dyDescent="0.3">
      <c r="A41" s="26" t="s">
        <v>43</v>
      </c>
    </row>
    <row r="42" spans="1:15" x14ac:dyDescent="0.3">
      <c r="I42" s="34"/>
    </row>
  </sheetData>
  <sheetProtection algorithmName="SHA-512" hashValue="ubGpHNzZhchd4+qMqNjZVSm8Tng6VlPfX7oiaLlN7yKlDa+LEI3qeQWgI7eZwwgBBL4QWOYPbHciN/Ria2KnbA==" saltValue="hevXhIhIKWBqlOSmoj9F5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2022-11-10T21:16:41Z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