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hyvalbuena\OneDrive - Universidad de Cundinamarca\HEIDY-2022\PROCESOS DIRECTA -2022\20. F-CD-296 VIDA SALUDABLE\3. DOCUMENTOS A PUBLICAR\"/>
    </mc:Choice>
  </mc:AlternateContent>
  <xr:revisionPtr revIDLastSave="36" documentId="6_{37E00DC5-E397-45E8-AD01-2284690CC7E4}" xr6:coauthVersionLast="36" xr6:coauthVersionMax="47" xr10:uidLastSave="{3D579F13-75AA-458E-9619-2FEFF0B55DF4}"/>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M22" i="1"/>
  <c r="M23" i="1"/>
  <c r="L21" i="1"/>
  <c r="N21" i="1" s="1"/>
  <c r="L22" i="1"/>
  <c r="L23" i="1"/>
  <c r="N23" i="1" s="1"/>
  <c r="J21" i="1"/>
  <c r="K21" i="1" s="1"/>
  <c r="J22" i="1"/>
  <c r="J23" i="1"/>
  <c r="H21" i="1"/>
  <c r="H22" i="1"/>
  <c r="H23" i="1"/>
  <c r="O23" i="1" l="1"/>
  <c r="K23" i="1"/>
  <c r="K22" i="1"/>
  <c r="O22" i="1"/>
  <c r="M21" i="1"/>
  <c r="O21" i="1" s="1"/>
  <c r="H20" i="1"/>
  <c r="J20" i="1"/>
  <c r="L20" i="1"/>
  <c r="N20" i="1" s="1"/>
  <c r="K20" i="1" l="1"/>
  <c r="M20" i="1"/>
  <c r="O20" i="1" s="1"/>
  <c r="O24" i="1" l="1"/>
  <c r="O25" i="1"/>
  <c r="O28" i="1" s="1"/>
  <c r="O31" i="1" l="1"/>
  <c r="O32" i="1" l="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<sst xmlns="http://schemas.openxmlformats.org/spreadsheetml/2006/main" count="53" uniqueCount="49">
  <si>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</si>
  <si>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</si>
  <si>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</si>
  <si>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</si>
  <si>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</si>
  <si>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</si>
  <si>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</si>
  <si>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</si>
  <si>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</si>
  <si>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</si>
  <si>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</si>
  <si>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</si>
  <si>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</si>
  <si>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</si>
  <si>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</si>
  <si>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</si>
  <si>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</si>
  <si>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</si>
  <si>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</si>
  <si>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</si>
  <si>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</si>
  <si>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</si>
  <si>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</si>
  <si>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</si>
  <si>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</si>
  <si>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</si>
  <si>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</si>
  <si>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</si>
  <si>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</si>
  <si>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</si>
  <si>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</si>
  <si>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</si>
  <si>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</si>
  <si>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</si>
  <si>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</si>
  <si>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</si>
  <si>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</si>
  <si>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</si>
  <si>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</si>
  <si>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</si>
  <si>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</si>
  <si>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</si>
  <si>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</si>
  <si>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</si>
  <si>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REFRIGERIO OPCIÓN 01: Refrigerio básico solido 100 gr y liquido 200 ml, puede ser entre las siguientes opciones SOLIDO: Pastel Horneado de 100gr Hawaiano, o Pastel Horneado de 100gr pollo con champiñones o Sándwich de Jamón y Queso en pan Tajado o Palito de Queso Horneado de 100gr. LIQUIDO: Jugo en Caja 200ml o Tea en Caja de 200ml o Gaseosa 250ml o Avena en Caja 200ml.</t>
  </si>
  <si>
    <t>REFRIGERIO OPCIÓN 02: Refrigerio Saludable solido 100 gr y liquido 200 ml más fruta. SOLIDO: Pastel Horneado de 100gr Hawaiano, o Pastel Horneado de 100gr pollo con champiñones o Sándwich de Jamón y Queso en pan Tajado o Palito de Queso Horneado de 100gr. LIQUIDO: Jugo en Caja 200ml o Tea en Caja de 200ml o Gaseosa 250ml o Avena en Caja 200ml. FRUTA: Fruta Cosecha (Que puede ser mandarina, durazno, banano o manzana)</t>
  </si>
  <si>
    <t>REFRIGERIO OPCIÓN 03: Refrigerio calidad Superior mejor calidad de contenido solido 200 gr y liquido 200 ml. SOLIDO: Sándwich Especial de Pollo Apanado con Queso, Lechuga y Tomate Pan Especial o Sándwich Cubano en Pan Especial, 3 Tipos de Jamones, Queso Lechuga y Tomate, o Wraps de Pollo Apanado con Sour Cream, Lechuga, Tomate y Queso, o Hamburguesa de Res de 100Gr Pan especial, Queso, Tomate y Lechuga salsas individuales o Parfait de Yogur Griego, Granola y Dulce de Moras ideal para Acompañar las Frutas. LIQUIDO: Jugo Tipo Néctar de 200ml o Gaseosa 250ml o Avena en Caja 200ml o Tea en Caja de 200ml FRUTA: Fruta Especial (Que puede ser Manzana, Pera, Granadilla o Durazno)</t>
  </si>
  <si>
    <t>ALMUERZO: Almuerzo: Proteico de 150 gr, cereal 100 gr, Energético 70gr, Ensalada 60 gr, Postre 25 gr, Jugo Natural de 250 ml.</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</si>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</sst>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wrapText="1"/>
    </xf>
    <xf numFmtId="0" fontId="1" fillId="0" borderId="28" xfId="0" applyFont="1" applyBorder="1" applyAlignment="1">
      <alignment horizontal="center" vertical="center" wrapText="1"/>
    </xf>
    <xf numFmtId="0" fontId="28"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A22" zoomScale="60" zoomScaleNormal="60" zoomScaleSheetLayoutView="70" zoomScalePageLayoutView="55" workbookViewId="0">
      <selection activeCell="I22" sqref="I22"/>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19.57031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8" t="s">
        <v>39</v>
      </c>
    </row>
    <row r="8" spans="1:15" x14ac:dyDescent="0.25">
      <c r="A8" s="8"/>
    </row>
    <row r="9" spans="1:15" x14ac:dyDescent="0.25">
      <c r="A9" s="9" t="s">
        <v>29</v>
      </c>
    </row>
    <row r="10" spans="1:15" ht="25.5" customHeight="1" x14ac:dyDescent="0.25">
      <c r="A10" s="44" t="s">
        <v>28</v>
      </c>
      <c r="B10" s="44"/>
      <c r="C10" s="10"/>
      <c r="E10" s="11" t="s">
        <v>21</v>
      </c>
      <c r="F10" s="49">
        <v>0</v>
      </c>
      <c r="G10" s="50"/>
      <c r="K10" s="12" t="s">
        <v>16</v>
      </c>
      <c r="L10" s="51"/>
      <c r="M10" s="52"/>
      <c r="N10" s="53"/>
    </row>
    <row r="11" spans="1:15" ht="15.75" thickBot="1" x14ac:dyDescent="0.3">
      <c r="A11" s="10"/>
      <c r="B11" s="10"/>
      <c r="C11" s="10"/>
      <c r="E11" s="13"/>
      <c r="F11" s="29"/>
      <c r="G11" s="13"/>
      <c r="K11" s="14"/>
      <c r="L11" s="15"/>
      <c r="M11" s="15"/>
      <c r="N11" s="15"/>
    </row>
    <row r="12" spans="1:15" ht="30.75" customHeight="1" thickBot="1" x14ac:dyDescent="0.3">
      <c r="A12" s="64" t="s">
        <v>26</v>
      </c>
      <c r="B12" s="65"/>
      <c r="C12" s="16"/>
      <c r="D12" s="46" t="s">
        <v>17</v>
      </c>
      <c r="E12" s="47"/>
      <c r="F12" s="47"/>
      <c r="G12" s="48"/>
      <c r="H12" s="5"/>
      <c r="I12" s="24"/>
      <c r="J12" s="24"/>
      <c r="K12" s="14"/>
    </row>
    <row r="13" spans="1:15" ht="15.75" thickBot="1" x14ac:dyDescent="0.3">
      <c r="A13" s="66"/>
      <c r="B13" s="67"/>
      <c r="C13" s="16"/>
      <c r="D13" s="17"/>
      <c r="E13" s="13"/>
      <c r="F13" s="29"/>
      <c r="G13" s="13"/>
      <c r="K13" s="14"/>
    </row>
    <row r="14" spans="1:15" ht="30" customHeight="1" thickBot="1" x14ac:dyDescent="0.3">
      <c r="A14" s="66"/>
      <c r="B14" s="67"/>
      <c r="C14" s="16"/>
      <c r="D14" s="46" t="s">
        <v>18</v>
      </c>
      <c r="E14" s="47"/>
      <c r="F14" s="47"/>
      <c r="G14" s="48"/>
      <c r="H14" s="5"/>
      <c r="I14" s="24"/>
      <c r="J14" s="24"/>
      <c r="K14" s="14"/>
    </row>
    <row r="15" spans="1:15" ht="18.75" customHeight="1" thickBot="1" x14ac:dyDescent="0.3">
      <c r="A15" s="66"/>
      <c r="B15" s="67"/>
      <c r="C15" s="16"/>
      <c r="E15" s="13"/>
      <c r="F15" s="29"/>
      <c r="G15" s="13"/>
      <c r="K15" s="14"/>
    </row>
    <row r="16" spans="1:15" ht="24" customHeight="1" thickBot="1" x14ac:dyDescent="0.3">
      <c r="A16" s="68"/>
      <c r="B16" s="69"/>
      <c r="C16" s="16"/>
      <c r="D16" s="46" t="s">
        <v>22</v>
      </c>
      <c r="E16" s="47"/>
      <c r="F16" s="47"/>
      <c r="G16" s="48"/>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149.25" customHeight="1" x14ac:dyDescent="0.2">
      <c r="A20" s="31">
        <v>1</v>
      </c>
      <c r="B20" s="78" t="s">
        <v>44</v>
      </c>
      <c r="C20" s="32"/>
      <c r="D20" s="77">
        <v>253</v>
      </c>
      <c r="E20" s="77" t="s">
        <v>48</v>
      </c>
      <c r="F20" s="33">
        <v>0</v>
      </c>
      <c r="G20" s="34">
        <v>0</v>
      </c>
      <c r="H20" s="35">
        <f t="shared" ref="H20:H23" si="0">+ROUND(F20*G20,0)</f>
        <v>0</v>
      </c>
      <c r="I20" s="34">
        <v>0</v>
      </c>
      <c r="J20" s="35">
        <f t="shared" ref="J20:J23" si="1">ROUND(F20*I20,0)</f>
        <v>0</v>
      </c>
      <c r="K20" s="35">
        <f t="shared" ref="K20:K23" si="2">ROUND(F20+H20+J20,0)</f>
        <v>0</v>
      </c>
      <c r="L20" s="35">
        <f t="shared" ref="L20:L23" si="3">ROUND(F20*D20,0)</f>
        <v>0</v>
      </c>
      <c r="M20" s="35">
        <f t="shared" ref="M20:M23" si="4">ROUND(L20*G20,0)</f>
        <v>0</v>
      </c>
      <c r="N20" s="35">
        <f t="shared" ref="N20:N23" si="5">ROUND(L20*I20,0)</f>
        <v>0</v>
      </c>
      <c r="O20" s="36">
        <f t="shared" ref="O20:O23" si="6">ROUND(L20+N20+M20,0)</f>
        <v>0</v>
      </c>
    </row>
    <row r="21" spans="1:15" s="37" customFormat="1" ht="162" customHeight="1" x14ac:dyDescent="0.2">
      <c r="A21" s="31">
        <v>2</v>
      </c>
      <c r="B21" s="78" t="s">
        <v>45</v>
      </c>
      <c r="C21" s="32"/>
      <c r="D21" s="77">
        <v>600</v>
      </c>
      <c r="E21" s="77" t="s">
        <v>48</v>
      </c>
      <c r="F21" s="33">
        <v>0</v>
      </c>
      <c r="G21" s="34">
        <v>0</v>
      </c>
      <c r="H21" s="35">
        <f t="shared" si="0"/>
        <v>0</v>
      </c>
      <c r="I21" s="34">
        <v>0</v>
      </c>
      <c r="J21" s="35">
        <f t="shared" si="1"/>
        <v>0</v>
      </c>
      <c r="K21" s="35">
        <f t="shared" si="2"/>
        <v>0</v>
      </c>
      <c r="L21" s="35">
        <f t="shared" si="3"/>
        <v>0</v>
      </c>
      <c r="M21" s="35">
        <f t="shared" si="4"/>
        <v>0</v>
      </c>
      <c r="N21" s="35">
        <f t="shared" si="5"/>
        <v>0</v>
      </c>
      <c r="O21" s="36">
        <f t="shared" si="6"/>
        <v>0</v>
      </c>
    </row>
    <row r="22" spans="1:15" s="37" customFormat="1" ht="252.75" customHeight="1" x14ac:dyDescent="0.2">
      <c r="A22" s="31">
        <v>3</v>
      </c>
      <c r="B22" s="78" t="s">
        <v>46</v>
      </c>
      <c r="C22" s="32"/>
      <c r="D22" s="77">
        <v>336</v>
      </c>
      <c r="E22" s="77" t="s">
        <v>48</v>
      </c>
      <c r="F22" s="33">
        <v>0</v>
      </c>
      <c r="G22" s="34">
        <v>0</v>
      </c>
      <c r="H22" s="35">
        <f t="shared" si="0"/>
        <v>0</v>
      </c>
      <c r="I22" s="34">
        <v>0</v>
      </c>
      <c r="J22" s="35">
        <f t="shared" si="1"/>
        <v>0</v>
      </c>
      <c r="K22" s="35">
        <f t="shared" si="2"/>
        <v>0</v>
      </c>
      <c r="L22" s="35">
        <f t="shared" si="3"/>
        <v>0</v>
      </c>
      <c r="M22" s="35">
        <f t="shared" si="4"/>
        <v>0</v>
      </c>
      <c r="N22" s="35">
        <f t="shared" si="5"/>
        <v>0</v>
      </c>
      <c r="O22" s="36">
        <f t="shared" si="6"/>
        <v>0</v>
      </c>
    </row>
    <row r="23" spans="1:15" s="37" customFormat="1" ht="57" customHeight="1" x14ac:dyDescent="0.2">
      <c r="A23" s="31">
        <v>4</v>
      </c>
      <c r="B23" s="76" t="s">
        <v>47</v>
      </c>
      <c r="C23" s="32"/>
      <c r="D23" s="77">
        <v>510</v>
      </c>
      <c r="E23" s="77" t="s">
        <v>48</v>
      </c>
      <c r="F23" s="33">
        <v>0</v>
      </c>
      <c r="G23" s="34">
        <v>0</v>
      </c>
      <c r="H23" s="35">
        <f t="shared" si="0"/>
        <v>0</v>
      </c>
      <c r="I23" s="34">
        <v>0</v>
      </c>
      <c r="J23" s="35">
        <f t="shared" si="1"/>
        <v>0</v>
      </c>
      <c r="K23" s="35">
        <f t="shared" si="2"/>
        <v>0</v>
      </c>
      <c r="L23" s="35">
        <f t="shared" si="3"/>
        <v>0</v>
      </c>
      <c r="M23" s="35">
        <f t="shared" si="4"/>
        <v>0</v>
      </c>
      <c r="N23" s="35">
        <f t="shared" si="5"/>
        <v>0</v>
      </c>
      <c r="O23" s="36">
        <f t="shared" si="6"/>
        <v>0</v>
      </c>
    </row>
    <row r="24" spans="1:15" s="21" customFormat="1" ht="42" customHeight="1" thickBot="1" x14ac:dyDescent="0.25">
      <c r="A24" s="16"/>
      <c r="B24" s="56"/>
      <c r="C24" s="56"/>
      <c r="D24" s="56"/>
      <c r="E24" s="56"/>
      <c r="F24" s="56"/>
      <c r="G24" s="56"/>
      <c r="H24" s="56"/>
      <c r="I24" s="56"/>
      <c r="J24" s="56"/>
      <c r="K24" s="56"/>
      <c r="L24" s="56"/>
      <c r="M24" s="57" t="s">
        <v>35</v>
      </c>
      <c r="N24" s="57"/>
      <c r="O24" s="26">
        <f>SUMIF(G:G,0%,L:L)</f>
        <v>0</v>
      </c>
    </row>
    <row r="25" spans="1:15" s="21" customFormat="1" ht="39" customHeight="1" thickBot="1" x14ac:dyDescent="0.25">
      <c r="A25" s="42" t="s">
        <v>24</v>
      </c>
      <c r="B25" s="43"/>
      <c r="C25" s="43"/>
      <c r="D25" s="43"/>
      <c r="E25" s="43"/>
      <c r="F25" s="43"/>
      <c r="G25" s="43"/>
      <c r="H25" s="43"/>
      <c r="I25" s="43"/>
      <c r="J25" s="43"/>
      <c r="K25" s="43"/>
      <c r="L25" s="43"/>
      <c r="M25" s="58" t="s">
        <v>10</v>
      </c>
      <c r="N25" s="58"/>
      <c r="O25" s="2">
        <f>SUMIF(G:G,5%,L:L)</f>
        <v>0</v>
      </c>
    </row>
    <row r="26" spans="1:15" s="21" customFormat="1" ht="30" customHeight="1" x14ac:dyDescent="0.2">
      <c r="A26" s="38" t="s">
        <v>43</v>
      </c>
      <c r="B26" s="39"/>
      <c r="C26" s="39"/>
      <c r="D26" s="39"/>
      <c r="E26" s="39"/>
      <c r="F26" s="39"/>
      <c r="G26" s="39"/>
      <c r="H26" s="39"/>
      <c r="I26" s="39"/>
      <c r="J26" s="39"/>
      <c r="K26" s="39"/>
      <c r="L26" s="40"/>
      <c r="M26" s="58" t="s">
        <v>11</v>
      </c>
      <c r="N26" s="58"/>
      <c r="O26" s="2">
        <f>SUMIF(G:G,19%,L:L)</f>
        <v>0</v>
      </c>
    </row>
    <row r="27" spans="1:15" s="21" customFormat="1" ht="30" customHeight="1" x14ac:dyDescent="0.2">
      <c r="A27" s="41"/>
      <c r="B27" s="41"/>
      <c r="C27" s="41"/>
      <c r="D27" s="41"/>
      <c r="E27" s="41"/>
      <c r="F27" s="41"/>
      <c r="G27" s="41"/>
      <c r="H27" s="41"/>
      <c r="I27" s="41"/>
      <c r="J27" s="41"/>
      <c r="K27" s="41"/>
      <c r="L27" s="41"/>
      <c r="M27" s="59" t="s">
        <v>7</v>
      </c>
      <c r="N27" s="60"/>
      <c r="O27" s="3">
        <f>SUM(O24:O26)</f>
        <v>0</v>
      </c>
    </row>
    <row r="28" spans="1:15" s="21" customFormat="1" ht="30" customHeight="1" x14ac:dyDescent="0.2">
      <c r="A28" s="41"/>
      <c r="B28" s="41"/>
      <c r="C28" s="41"/>
      <c r="D28" s="41"/>
      <c r="E28" s="41"/>
      <c r="F28" s="41"/>
      <c r="G28" s="41"/>
      <c r="H28" s="41"/>
      <c r="I28" s="41"/>
      <c r="J28" s="41"/>
      <c r="K28" s="41"/>
      <c r="L28" s="41"/>
      <c r="M28" s="61" t="s">
        <v>12</v>
      </c>
      <c r="N28" s="62"/>
      <c r="O28" s="4">
        <f>ROUND(O25*5%,0)</f>
        <v>0</v>
      </c>
    </row>
    <row r="29" spans="1:15" s="21" customFormat="1" ht="30" customHeight="1" x14ac:dyDescent="0.2">
      <c r="A29" s="41"/>
      <c r="B29" s="41"/>
      <c r="C29" s="41"/>
      <c r="D29" s="41"/>
      <c r="E29" s="41"/>
      <c r="F29" s="41"/>
      <c r="G29" s="41"/>
      <c r="H29" s="41"/>
      <c r="I29" s="41"/>
      <c r="J29" s="41"/>
      <c r="K29" s="41"/>
      <c r="L29" s="41"/>
      <c r="M29" s="61" t="s">
        <v>13</v>
      </c>
      <c r="N29" s="62"/>
      <c r="O29" s="2">
        <f>ROUND(O26*19%,0)</f>
        <v>0</v>
      </c>
    </row>
    <row r="30" spans="1:15" s="21" customFormat="1" ht="30" customHeight="1" x14ac:dyDescent="0.2">
      <c r="A30" s="41"/>
      <c r="B30" s="41"/>
      <c r="C30" s="41"/>
      <c r="D30" s="41"/>
      <c r="E30" s="41"/>
      <c r="F30" s="41"/>
      <c r="G30" s="41"/>
      <c r="H30" s="41"/>
      <c r="I30" s="41"/>
      <c r="J30" s="41"/>
      <c r="K30" s="41"/>
      <c r="L30" s="41"/>
      <c r="M30" s="59" t="s">
        <v>14</v>
      </c>
      <c r="N30" s="60"/>
      <c r="O30" s="3">
        <f>SUM(O28:O29)</f>
        <v>0</v>
      </c>
    </row>
    <row r="31" spans="1:15" s="21" customFormat="1" ht="30" customHeight="1" x14ac:dyDescent="0.2">
      <c r="A31" s="41"/>
      <c r="B31" s="41"/>
      <c r="C31" s="41"/>
      <c r="D31" s="41"/>
      <c r="E31" s="41"/>
      <c r="F31" s="41"/>
      <c r="G31" s="41"/>
      <c r="H31" s="41"/>
      <c r="I31" s="41"/>
      <c r="J31" s="41"/>
      <c r="K31" s="41"/>
      <c r="L31" s="41"/>
      <c r="M31" s="73" t="s">
        <v>33</v>
      </c>
      <c r="N31" s="74"/>
      <c r="O31" s="2">
        <f>SUMIF(I:I,8%,N:N)</f>
        <v>0</v>
      </c>
    </row>
    <row r="32" spans="1:15" s="21" customFormat="1" ht="50.25" customHeight="1" x14ac:dyDescent="0.2">
      <c r="A32" s="41"/>
      <c r="B32" s="41"/>
      <c r="C32" s="41"/>
      <c r="D32" s="41"/>
      <c r="E32" s="41"/>
      <c r="F32" s="41"/>
      <c r="G32" s="41"/>
      <c r="H32" s="41"/>
      <c r="I32" s="41"/>
      <c r="J32" s="41"/>
      <c r="K32" s="41"/>
      <c r="L32" s="41"/>
      <c r="M32" s="71" t="s">
        <v>32</v>
      </c>
      <c r="N32" s="72"/>
      <c r="O32" s="3">
        <f>SUM(O31)</f>
        <v>0</v>
      </c>
    </row>
    <row r="33" spans="1:15" s="21" customFormat="1" ht="173.25" customHeight="1" x14ac:dyDescent="0.2">
      <c r="A33" s="41"/>
      <c r="B33" s="41"/>
      <c r="C33" s="41"/>
      <c r="D33" s="41"/>
      <c r="E33" s="41"/>
      <c r="F33" s="41"/>
      <c r="G33" s="41"/>
      <c r="H33" s="41"/>
      <c r="I33" s="41"/>
      <c r="J33" s="41"/>
      <c r="K33" s="41"/>
      <c r="L33" s="41"/>
      <c r="M33" s="71" t="s">
        <v>15</v>
      </c>
      <c r="N33" s="72"/>
      <c r="O33" s="3">
        <f>+O27+O30+O32</f>
        <v>0</v>
      </c>
    </row>
    <row r="36" spans="1:15" x14ac:dyDescent="0.25">
      <c r="B36" s="25"/>
      <c r="C36" s="25"/>
    </row>
    <row r="37" spans="1:15" x14ac:dyDescent="0.25">
      <c r="B37" s="54"/>
      <c r="C37" s="54"/>
    </row>
    <row r="38" spans="1:15" ht="15.75" thickBot="1" x14ac:dyDescent="0.3">
      <c r="B38" s="55"/>
      <c r="C38" s="55"/>
    </row>
    <row r="39" spans="1:15" x14ac:dyDescent="0.25">
      <c r="B39" s="45" t="s">
        <v>20</v>
      </c>
      <c r="C39" s="45"/>
    </row>
    <row r="41" spans="1:15" x14ac:dyDescent="0.25">
      <c r="A41" s="22" t="s">
        <v>42</v>
      </c>
    </row>
  </sheetData>
  <sheetProtection algorithmName="SHA-512" hashValue="z8qyIf3B+UGuZWtBazYahrSm7eR4wr/U7iFZZSj8da9XFRTKr+hI4dLpv1l3XgiKSwBAr2DBel5RNL3eV81+KA==" saltValue="WDijWrh0fQPdi3gMOun0DA==" spinCount="100000" sheet="1" scenarios="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http://www.w3.org/XML/1998/namespace"/>
    <ds:schemaRef ds:uri="http://purl.org/dc/terms/"/>
    <ds:schemaRef ds:uri="39f7a895-868e-4739-ab10-589c64175fbd"/>
    <ds:schemaRef ds:uri="632c1e4e-69c6-4d1f-81a1-009441d464e5"/>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2022-11-03T13:49:55Z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