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PROCESOS/F-CD-288 MTO.EQUIPO DE ORDEÑO/4. PUBLICAR/"/>
    </mc:Choice>
  </mc:AlternateContent>
  <xr:revisionPtr revIDLastSave="0" documentId="14_{C88908F9-8ADF-47EA-A366-977BFC6D96E9}" xr6:coauthVersionLast="36" xr6:coauthVersionMax="36" xr10:uidLastSave="{00000000-0000-0000-0000-000000000000}"/>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s="1"/>
  <c r="M21" i="1" l="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<sst xmlns="http://schemas.openxmlformats.org/spreadsheetml/2006/main" count="49" uniqueCount="47">
  <si>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</si>
  <si>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</si>
  <si>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</si>
  <si>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</si>
  <si>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</si>
  <si>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</si>
  <si>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</si>
  <si>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</si>
  <si>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</si>
  <si>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</si>
  <si>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</si>
  <si>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</si>
  <si>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</si>
  <si>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</si>
  <si>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</si>
  <si>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</si>
  <si>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</si>
  <si>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</si>
  <si>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</si>
  <si>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</si>
  <si>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</si>
  <si>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</si>
  <si>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</si>
  <si>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</si>
  <si>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</si>
  <si>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</si>
  <si>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</si>
  <si>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</si>
  <si>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</si>
  <si>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</si>
  <si>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</si>
  <si>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</si>
  <si>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</si>
  <si>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</si>
  <si>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</si>
  <si>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</si>
  <si>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</si>
  <si>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</si>
  <si>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</si>
  <si>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</si>
  <si>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</si>
  <si>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</si>
  <si>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</si>
  <si>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</si>
  <si>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</si>
  <si>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Placa No 46149 -Equipo de ordeño y Motor con Placa No 47817
- Unidad agroambiental la Esperanza de la Universidad de
Cundinamarca.
-Verificacion del estado de los dos pulsadores
-verificacion del estado de las membranas del equipo.
-Mantenimiento preventivo bomba de vacio y sistema de vacio,
verificacion del estado de rodamientos, retenedores, limpieza
del lubricador, limpieza del tanque de vacio,lubricacion a todo el
sistema, verificacion del tarro de la bomba de vacio )
-Verificacion del estado de las diferentes mangueras del equipo
-Mantenimiento preventivo y correctivo de los dos pulsadores
del equipo
-verificacion del estado de los carros internos de los pulsadores
-Verificacion del estado de los dos colectores
-verificacion del estado de las pezoneras del equipo
-Verificacion del estado y funcionamiento del motor tipo A
(revision de escobillas,revision de la corre y revision de la polea)
-Verificación estado de la pintura estructura del equipo de
ordeño.</t>
  </si>
  <si>
    <t>Bolsa de repuestos para las partes del equipo de ordeño que
requieran cambio de partes no contempladas en el
mantenimiento correctivo de item anteriormente nombrado, esta
bolsa de repuestos tiene el valor de Dos millones cuatrocientos
sesenta mil pesos ( $ 2.460.000 ) iva incluido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</si>
</sst>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57.25" customHeight="1" x14ac:dyDescent="0.25">
      <c r="A20" s="31">
        <v>1</v>
      </c>
      <c r="B20" s="24" t="s">
        <v>45</v>
      </c>
      <c r="C20" s="32"/>
      <c r="D20" s="25">
        <v>1</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90.75" customHeight="1" x14ac:dyDescent="0.25">
      <c r="A21" s="31">
        <v>2</v>
      </c>
      <c r="B21" s="24" t="s">
        <v>46</v>
      </c>
      <c r="C21" s="32"/>
      <c r="D21" s="25">
        <v>1</v>
      </c>
      <c r="E21" s="33" t="s">
        <v>44</v>
      </c>
      <c r="F21" s="34"/>
      <c r="G21" s="28">
        <v>0</v>
      </c>
      <c r="H21" s="1">
        <f t="shared" ref="H21" si="6">+ROUND(F21*G21,0)</f>
        <v>0</v>
      </c>
      <c r="I21" s="28">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55"/>
      <c r="C22" s="55"/>
      <c r="D22" s="55"/>
      <c r="E22" s="55"/>
      <c r="F22" s="55"/>
      <c r="G22" s="55"/>
      <c r="H22" s="55"/>
      <c r="I22" s="55"/>
      <c r="J22" s="55"/>
      <c r="K22" s="55"/>
      <c r="L22" s="55"/>
      <c r="M22" s="56" t="s">
        <v>35</v>
      </c>
      <c r="N22" s="56"/>
      <c r="O22" s="30">
        <f>SUMIF(G:G,0%,L:L)</f>
        <v>0</v>
      </c>
    </row>
    <row r="23" spans="1:15" s="23" customFormat="1" ht="39" customHeight="1" thickBot="1" x14ac:dyDescent="0.25">
      <c r="A23" s="41" t="s">
        <v>24</v>
      </c>
      <c r="B23" s="42"/>
      <c r="C23" s="42"/>
      <c r="D23" s="42"/>
      <c r="E23" s="42"/>
      <c r="F23" s="42"/>
      <c r="G23" s="42"/>
      <c r="H23" s="42"/>
      <c r="I23" s="42"/>
      <c r="J23" s="42"/>
      <c r="K23" s="42"/>
      <c r="L23" s="42"/>
      <c r="M23" s="57" t="s">
        <v>10</v>
      </c>
      <c r="N23" s="57"/>
      <c r="O23" s="4">
        <f>SUMIF(G:G,5%,L:L)</f>
        <v>0</v>
      </c>
    </row>
    <row r="24" spans="1:15" s="23" customFormat="1" ht="30" customHeight="1" x14ac:dyDescent="0.2">
      <c r="A24" s="37" t="s">
        <v>42</v>
      </c>
      <c r="B24" s="38"/>
      <c r="C24" s="38"/>
      <c r="D24" s="38"/>
      <c r="E24" s="38"/>
      <c r="F24" s="38"/>
      <c r="G24" s="38"/>
      <c r="H24" s="38"/>
      <c r="I24" s="38"/>
      <c r="J24" s="38"/>
      <c r="K24" s="38"/>
      <c r="L24" s="39"/>
      <c r="M24" s="57" t="s">
        <v>11</v>
      </c>
      <c r="N24" s="57"/>
      <c r="O24" s="4">
        <f>SUMIF(G:G,19%,L:L)</f>
        <v>0</v>
      </c>
    </row>
    <row r="25" spans="1:15" s="23" customFormat="1" ht="30" customHeight="1" x14ac:dyDescent="0.2">
      <c r="A25" s="40"/>
      <c r="B25" s="40"/>
      <c r="C25" s="40"/>
      <c r="D25" s="40"/>
      <c r="E25" s="40"/>
      <c r="F25" s="40"/>
      <c r="G25" s="40"/>
      <c r="H25" s="40"/>
      <c r="I25" s="40"/>
      <c r="J25" s="40"/>
      <c r="K25" s="40"/>
      <c r="L25" s="40"/>
      <c r="M25" s="58" t="s">
        <v>7</v>
      </c>
      <c r="N25" s="59"/>
      <c r="O25" s="5">
        <f>SUM(O22:O24)</f>
        <v>0</v>
      </c>
    </row>
    <row r="26" spans="1:15" s="23" customFormat="1" ht="30" customHeight="1" x14ac:dyDescent="0.2">
      <c r="A26" s="40"/>
      <c r="B26" s="40"/>
      <c r="C26" s="40"/>
      <c r="D26" s="40"/>
      <c r="E26" s="40"/>
      <c r="F26" s="40"/>
      <c r="G26" s="40"/>
      <c r="H26" s="40"/>
      <c r="I26" s="40"/>
      <c r="J26" s="40"/>
      <c r="K26" s="40"/>
      <c r="L26" s="40"/>
      <c r="M26" s="60" t="s">
        <v>12</v>
      </c>
      <c r="N26" s="61"/>
      <c r="O26" s="6">
        <f>ROUND(O23*5%,0)</f>
        <v>0</v>
      </c>
    </row>
    <row r="27" spans="1:15" s="23" customFormat="1" ht="30" customHeight="1" x14ac:dyDescent="0.2">
      <c r="A27" s="40"/>
      <c r="B27" s="40"/>
      <c r="C27" s="40"/>
      <c r="D27" s="40"/>
      <c r="E27" s="40"/>
      <c r="F27" s="40"/>
      <c r="G27" s="40"/>
      <c r="H27" s="40"/>
      <c r="I27" s="40"/>
      <c r="J27" s="40"/>
      <c r="K27" s="40"/>
      <c r="L27" s="40"/>
      <c r="M27" s="60" t="s">
        <v>13</v>
      </c>
      <c r="N27" s="61"/>
      <c r="O27" s="4">
        <f>ROUND(O24*19%,0)</f>
        <v>0</v>
      </c>
    </row>
    <row r="28" spans="1:15" s="23" customFormat="1" ht="30" customHeight="1" x14ac:dyDescent="0.2">
      <c r="A28" s="40"/>
      <c r="B28" s="40"/>
      <c r="C28" s="40"/>
      <c r="D28" s="40"/>
      <c r="E28" s="40"/>
      <c r="F28" s="40"/>
      <c r="G28" s="40"/>
      <c r="H28" s="40"/>
      <c r="I28" s="40"/>
      <c r="J28" s="40"/>
      <c r="K28" s="40"/>
      <c r="L28" s="40"/>
      <c r="M28" s="58" t="s">
        <v>14</v>
      </c>
      <c r="N28" s="59"/>
      <c r="O28" s="5">
        <f>SUM(O26:O27)</f>
        <v>0</v>
      </c>
    </row>
    <row r="29" spans="1:15" s="23" customFormat="1" ht="30" customHeight="1" x14ac:dyDescent="0.2">
      <c r="A29" s="40"/>
      <c r="B29" s="40"/>
      <c r="C29" s="40"/>
      <c r="D29" s="40"/>
      <c r="E29" s="40"/>
      <c r="F29" s="40"/>
      <c r="G29" s="40"/>
      <c r="H29" s="40"/>
      <c r="I29" s="40"/>
      <c r="J29" s="40"/>
      <c r="K29" s="40"/>
      <c r="L29" s="40"/>
      <c r="M29" s="72" t="s">
        <v>33</v>
      </c>
      <c r="N29" s="73"/>
      <c r="O29" s="4">
        <f>SUMIF(I:I,8%,N:N)</f>
        <v>0</v>
      </c>
    </row>
    <row r="30" spans="1:15" s="23" customFormat="1" ht="37.5" customHeight="1" x14ac:dyDescent="0.2">
      <c r="A30" s="40"/>
      <c r="B30" s="40"/>
      <c r="C30" s="40"/>
      <c r="D30" s="40"/>
      <c r="E30" s="40"/>
      <c r="F30" s="40"/>
      <c r="G30" s="40"/>
      <c r="H30" s="40"/>
      <c r="I30" s="40"/>
      <c r="J30" s="40"/>
      <c r="K30" s="40"/>
      <c r="L30" s="40"/>
      <c r="M30" s="70" t="s">
        <v>32</v>
      </c>
      <c r="N30" s="71"/>
      <c r="O30" s="5">
        <f>SUM(O29)</f>
        <v>0</v>
      </c>
    </row>
    <row r="31" spans="1:15" s="23" customFormat="1" ht="44.25" customHeight="1" x14ac:dyDescent="0.2">
      <c r="A31" s="40"/>
      <c r="B31" s="40"/>
      <c r="C31" s="40"/>
      <c r="D31" s="40"/>
      <c r="E31" s="40"/>
      <c r="F31" s="40"/>
      <c r="G31" s="40"/>
      <c r="H31" s="40"/>
      <c r="I31" s="40"/>
      <c r="J31" s="40"/>
      <c r="K31" s="40"/>
      <c r="L31" s="40"/>
      <c r="M31" s="70" t="s">
        <v>15</v>
      </c>
      <c r="N31" s="71"/>
      <c r="O31" s="5">
        <f>+O25+O28+O30</f>
        <v>0</v>
      </c>
    </row>
    <row r="34" spans="1:9" x14ac:dyDescent="0.25">
      <c r="B34" s="36"/>
      <c r="C34" s="36"/>
    </row>
    <row r="35" spans="1:9" x14ac:dyDescent="0.25">
      <c r="B35" s="53"/>
      <c r="C35" s="53"/>
    </row>
    <row r="36" spans="1:9" ht="15.75" thickBot="1" x14ac:dyDescent="0.3">
      <c r="B36" s="54"/>
      <c r="C36" s="54"/>
    </row>
    <row r="37" spans="1:9" x14ac:dyDescent="0.25">
      <c r="B37" s="44" t="s">
        <v>20</v>
      </c>
      <c r="C37" s="44"/>
    </row>
    <row r="39" spans="1:9" x14ac:dyDescent="0.25">
      <c r="A39" s="26" t="s">
        <v>43</v>
      </c>
    </row>
    <row r="40" spans="1:9" x14ac:dyDescent="0.25">
      <c r="I40" s="35"/>
    </row>
  </sheetData>
  <sheetProtection algorithmName="SHA-512" hashValue="9drl/Z29UQ1kHceRGx3zoJgbN+hxgC6Xeuo2mCWxx9HetTa5iFepirg6sDgwf3e50fnUGQChW4bjobUTZmqtLA==" saltValue="NRrXm8vzdXPdXPsrNU1ePA=="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schemas.microsoft.com/sharepoint/v3"/>
    <ds:schemaRef ds:uri="http://purl.org/dc/elements/1.1/"/>
    <ds:schemaRef ds:uri="8e2a4ddb-55b4-4487-b2cb-514bc0fbe095"/>
    <ds:schemaRef ds:uri="f77f2dd4-ab50-435b-ab4d-6167261064db"/>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DBB0FA3-BFDB-4DC1-AAB0-5403DF31A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2022-10-18T16:41:54Z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