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273  CUARTO CONGRESO PRESENCIAL DE GRADUADOS\"/>
    </mc:Choice>
  </mc:AlternateContent>
  <xr:revisionPtr revIDLastSave="15" documentId="8_{A2FB0E5F-75CD-42D5-841B-588E7552C16D}" xr6:coauthVersionLast="36" xr6:coauthVersionMax="47" xr10:uidLastSave="{5F1F5E36-54E9-42A4-BEB0-A519EC8803A3}"/>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 l="1"/>
  <c r="O31" i="1" s="1"/>
  <c r="L21" i="1"/>
  <c r="J21" i="1"/>
  <c r="H21" i="1"/>
  <c r="K21" i="1" l="1"/>
  <c r="M21" i="1"/>
  <c r="N21" i="1"/>
  <c r="O21" i="1" s="1"/>
  <c r="H20" i="1"/>
  <c r="J20" i="1"/>
  <c r="L20" i="1"/>
  <c r="M20" i="1" s="1"/>
  <c r="O24" i="1"/>
  <c r="O27" i="1" s="1"/>
  <c r="N20" i="1" l="1"/>
  <c r="O20" i="1" s="1"/>
  <c r="K20" i="1"/>
  <c r="O23" i="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<sst xmlns="http://schemas.openxmlformats.org/spreadsheetml/2006/main" count="49" uniqueCount="47">
  <si>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</si>
  <si>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</si>
  <si>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</si>
  <si>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</si>
  <si>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</si>
  <si>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</si>
  <si>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</si>
  <si>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</si>
  <si>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</si>
  <si>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</si>
  <si>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</si>
  <si>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</si>
  <si>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</si>
  <si>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</si>
  <si>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</si>
  <si>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</si>
  <si>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</si>
  <si>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</si>
  <si>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</si>
  <si>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</si>
  <si>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</si>
  <si>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</si>
  <si>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</si>
  <si>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</si>
  <si>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</si>
  <si>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</si>
  <si>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</si>
  <si>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</si>
  <si>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</si>
  <si>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</si>
  <si>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</si>
  <si>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</si>
  <si>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</si>
  <si>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</si>
  <si>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</si>
  <si>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</si>
  <si>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</si>
  <si>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</si>
  <si>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</si>
  <si>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</si>
  <si>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</si>
  <si>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</si>
  <si>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</si>
  <si>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</si>
  <si>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</si>
  <si>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SALÓN DEL EVENTO 
Alquiler del Salón para 350 personas, montaje con sillas, recursos audiovisuales, tarima, sonido, 2 micrófonos inalámbricos, luces que amenicen de acuerdo al evento, video beam, pantalla gigante, aire acondicionado, estación de café y aromática lo que dure el evento 
Nota: el evento se debe realizar  en un hotel reconocido de gran trayectoria en el manejo de estos eventos en la cuidad de Girardot Cundinamarca el cual será asignado por el supervisor, de 8am a 4pm
</t>
  </si>
  <si>
    <t>CONFERENCISTA PRINCIPAL 
Que realicé conferencias sobre “tendencias generacionales"
Emergente”, “Disciplinas de Resiliencia” bajo 4 etapas 
-Imperfección Humana 
-Amor propio 
-Tres elementos 
-Renacimiento 
Conferencia sobre disciplina y inteligencia emocional: 
-Fu / Viento / Encuentro con mi Identidad. 
-Rin / Bosque / El tesoro de mi Integridad. 
-Fuego / La importancia de mi Pasión 
-Montaña / La disciplina de mi Fe. 
Trabajador social, con por lo menos un (1) proyecto de Turismo con Propósito para liderar una sociedad emergente. 
Con por lo menos 3 libros publicados de manera impresa o digital  
Intervención en medios de Comunicación nacional y/o internacionales como: 
-CNN en español 
-El tiempo Televisión 
-Canal Caracol 
-Canal 1UNO 
-El radar 
Nota: El tiempo de duración de la conferencia debe ser por lo menos de una hora y veinte minutos (1h:20m), el conferencista será designado por el supervisor del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</si>
</sst>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wrapText="1"/>
    </xf>
    <xf numFmtId="43" fontId="3" fillId="0" borderId="28"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9" fontId="3" fillId="35" borderId="28"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hidden="1"/>
    </xf>
    <xf numFmtId="0" fontId="1" fillId="0" borderId="1" xfId="0" applyFont="1" applyBorder="1" applyAlignment="1">
      <alignment horizontal="left" wrapText="1"/>
    </xf>
    <xf numFmtId="0" fontId="3" fillId="3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87.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72"/>
      <c r="B2" s="79" t="s">
        <v>0</v>
      </c>
      <c r="C2" s="79"/>
      <c r="D2" s="79"/>
      <c r="E2" s="79"/>
      <c r="F2" s="79"/>
      <c r="G2" s="79"/>
      <c r="H2" s="79"/>
      <c r="I2" s="79"/>
      <c r="J2" s="79"/>
      <c r="K2" s="79"/>
      <c r="L2" s="79"/>
      <c r="M2" s="79"/>
      <c r="N2" s="84" t="s">
        <v>37</v>
      </c>
      <c r="O2" s="84"/>
    </row>
    <row r="3" spans="1:15" ht="15.75" customHeight="1" x14ac:dyDescent="0.25">
      <c r="A3" s="72"/>
      <c r="B3" s="79" t="s">
        <v>1</v>
      </c>
      <c r="C3" s="79"/>
      <c r="D3" s="79"/>
      <c r="E3" s="79"/>
      <c r="F3" s="79"/>
      <c r="G3" s="79"/>
      <c r="H3" s="79"/>
      <c r="I3" s="79"/>
      <c r="J3" s="79"/>
      <c r="K3" s="79"/>
      <c r="L3" s="79"/>
      <c r="M3" s="79"/>
      <c r="N3" s="84" t="s">
        <v>40</v>
      </c>
      <c r="O3" s="84"/>
    </row>
    <row r="4" spans="1:15" ht="16.5" customHeight="1" x14ac:dyDescent="0.25">
      <c r="A4" s="72"/>
      <c r="B4" s="79" t="s">
        <v>36</v>
      </c>
      <c r="C4" s="79"/>
      <c r="D4" s="79"/>
      <c r="E4" s="79"/>
      <c r="F4" s="79"/>
      <c r="G4" s="79"/>
      <c r="H4" s="79"/>
      <c r="I4" s="79"/>
      <c r="J4" s="79"/>
      <c r="K4" s="79"/>
      <c r="L4" s="79"/>
      <c r="M4" s="79"/>
      <c r="N4" s="84" t="s">
        <v>41</v>
      </c>
      <c r="O4" s="84"/>
    </row>
    <row r="5" spans="1:15" ht="15" customHeight="1" x14ac:dyDescent="0.25">
      <c r="A5" s="72"/>
      <c r="B5" s="79"/>
      <c r="C5" s="79"/>
      <c r="D5" s="79"/>
      <c r="E5" s="79"/>
      <c r="F5" s="79"/>
      <c r="G5" s="79"/>
      <c r="H5" s="79"/>
      <c r="I5" s="79"/>
      <c r="J5" s="79"/>
      <c r="K5" s="79"/>
      <c r="L5" s="79"/>
      <c r="M5" s="79"/>
      <c r="N5" s="84" t="s">
        <v>38</v>
      </c>
      <c r="O5" s="84"/>
    </row>
    <row r="7" spans="1:15" x14ac:dyDescent="0.25">
      <c r="A7" s="11" t="s">
        <v>39</v>
      </c>
    </row>
    <row r="8" spans="1:15" x14ac:dyDescent="0.25">
      <c r="A8" s="11"/>
    </row>
    <row r="9" spans="1:15" x14ac:dyDescent="0.25">
      <c r="A9" s="12" t="s">
        <v>29</v>
      </c>
    </row>
    <row r="10" spans="1:15" ht="25.5" customHeight="1" x14ac:dyDescent="0.25">
      <c r="A10" s="53" t="s">
        <v>28</v>
      </c>
      <c r="B10" s="53"/>
      <c r="C10" s="13"/>
      <c r="E10" s="14" t="s">
        <v>21</v>
      </c>
      <c r="F10" s="58"/>
      <c r="G10" s="59"/>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73" t="s">
        <v>26</v>
      </c>
      <c r="B12" s="74"/>
      <c r="C12" s="19"/>
      <c r="D12" s="55" t="s">
        <v>17</v>
      </c>
      <c r="E12" s="56"/>
      <c r="F12" s="56"/>
      <c r="G12" s="57"/>
      <c r="H12" s="7"/>
      <c r="I12" s="29"/>
      <c r="J12" s="29"/>
      <c r="K12" s="17"/>
    </row>
    <row r="13" spans="1:15" ht="15.75" thickBot="1" x14ac:dyDescent="0.3">
      <c r="A13" s="75"/>
      <c r="B13" s="76"/>
      <c r="C13" s="19"/>
      <c r="D13" s="20"/>
      <c r="E13" s="16"/>
      <c r="F13" s="16"/>
      <c r="G13" s="16"/>
      <c r="K13" s="17"/>
    </row>
    <row r="14" spans="1:15" ht="30" customHeight="1" thickBot="1" x14ac:dyDescent="0.3">
      <c r="A14" s="75"/>
      <c r="B14" s="76"/>
      <c r="C14" s="19"/>
      <c r="D14" s="55" t="s">
        <v>18</v>
      </c>
      <c r="E14" s="56"/>
      <c r="F14" s="56"/>
      <c r="G14" s="57"/>
      <c r="H14" s="7"/>
      <c r="I14" s="29"/>
      <c r="J14" s="29"/>
      <c r="K14" s="17"/>
    </row>
    <row r="15" spans="1:15" ht="18.75" customHeight="1" thickBot="1" x14ac:dyDescent="0.3">
      <c r="A15" s="75"/>
      <c r="B15" s="76"/>
      <c r="C15" s="19"/>
      <c r="E15" s="16"/>
      <c r="F15" s="16"/>
      <c r="G15" s="16"/>
      <c r="K15" s="17"/>
    </row>
    <row r="16" spans="1:15" ht="24" customHeight="1" thickBot="1" x14ac:dyDescent="0.3">
      <c r="A16" s="77"/>
      <c r="B16" s="78"/>
      <c r="C16" s="19"/>
      <c r="D16" s="55" t="s">
        <v>22</v>
      </c>
      <c r="E16" s="56"/>
      <c r="F16" s="56"/>
      <c r="G16" s="57"/>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59.75" customHeight="1" x14ac:dyDescent="0.2">
      <c r="A20" s="32">
        <v>1</v>
      </c>
      <c r="B20" s="36" t="s">
        <v>45</v>
      </c>
      <c r="C20" s="33"/>
      <c r="D20" s="25">
        <v>1</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09.6" customHeight="1" x14ac:dyDescent="0.25">
      <c r="A21" s="42">
        <v>2</v>
      </c>
      <c r="B21" s="43" t="s">
        <v>46</v>
      </c>
      <c r="C21" s="44"/>
      <c r="D21" s="45">
        <v>1</v>
      </c>
      <c r="E21" s="46" t="s">
        <v>44</v>
      </c>
      <c r="F21" s="39"/>
      <c r="G21" s="40">
        <v>0</v>
      </c>
      <c r="H21" s="37">
        <f t="shared" ref="H21" si="7">+ROUND(F21*G21,0)</f>
        <v>0</v>
      </c>
      <c r="I21" s="40">
        <v>0</v>
      </c>
      <c r="J21" s="37">
        <f t="shared" ref="J21" si="8">ROUND(F21*I21,0)</f>
        <v>0</v>
      </c>
      <c r="K21" s="37">
        <f t="shared" ref="K21" si="9">ROUND(F21+H21+J21,0)</f>
        <v>0</v>
      </c>
      <c r="L21" s="37">
        <f t="shared" ref="L21" si="10">ROUND(F21*D21,0)</f>
        <v>0</v>
      </c>
      <c r="M21" s="37">
        <f t="shared" ref="M21" si="11">ROUND(L21*G21,0)</f>
        <v>0</v>
      </c>
      <c r="N21" s="37">
        <f t="shared" ref="N21" si="12">ROUND(L21*I21,0)</f>
        <v>0</v>
      </c>
      <c r="O21" s="37">
        <f t="shared" ref="O21" si="13">ROUND(L21+N21+M21,0)</f>
        <v>0</v>
      </c>
    </row>
    <row r="22" spans="1:15" s="24" customFormat="1" ht="14.25" customHeight="1" x14ac:dyDescent="0.25">
      <c r="A22" s="42"/>
      <c r="B22" s="43"/>
      <c r="C22" s="44"/>
      <c r="D22" s="45"/>
      <c r="E22" s="46"/>
      <c r="F22" s="39"/>
      <c r="G22" s="41"/>
      <c r="H22" s="38"/>
      <c r="I22" s="41"/>
      <c r="J22" s="38"/>
      <c r="K22" s="38"/>
      <c r="L22" s="38"/>
      <c r="M22" s="38"/>
      <c r="N22" s="38"/>
      <c r="O22" s="38"/>
    </row>
    <row r="23" spans="1:15" s="24" customFormat="1" ht="42" customHeight="1" thickBot="1" x14ac:dyDescent="0.25">
      <c r="A23" s="19"/>
      <c r="B23" s="65"/>
      <c r="C23" s="65"/>
      <c r="D23" s="65"/>
      <c r="E23" s="65"/>
      <c r="F23" s="65"/>
      <c r="G23" s="65"/>
      <c r="H23" s="65"/>
      <c r="I23" s="65"/>
      <c r="J23" s="65"/>
      <c r="K23" s="65"/>
      <c r="L23" s="65"/>
      <c r="M23" s="66" t="s">
        <v>35</v>
      </c>
      <c r="N23" s="66"/>
      <c r="O23" s="31">
        <f>SUMIF(G:G,0%,L:L)</f>
        <v>0</v>
      </c>
    </row>
    <row r="24" spans="1:15" s="24" customFormat="1" ht="39" customHeight="1" thickBot="1" x14ac:dyDescent="0.25">
      <c r="A24" s="51" t="s">
        <v>24</v>
      </c>
      <c r="B24" s="52"/>
      <c r="C24" s="52"/>
      <c r="D24" s="52"/>
      <c r="E24" s="52"/>
      <c r="F24" s="52"/>
      <c r="G24" s="52"/>
      <c r="H24" s="52"/>
      <c r="I24" s="52"/>
      <c r="J24" s="52"/>
      <c r="K24" s="52"/>
      <c r="L24" s="52"/>
      <c r="M24" s="67" t="s">
        <v>10</v>
      </c>
      <c r="N24" s="67"/>
      <c r="O24" s="4">
        <f>SUMIF(G:G,5%,L:L)</f>
        <v>0</v>
      </c>
    </row>
    <row r="25" spans="1:15" s="24" customFormat="1" ht="30" customHeight="1" x14ac:dyDescent="0.2">
      <c r="A25" s="47" t="s">
        <v>42</v>
      </c>
      <c r="B25" s="48"/>
      <c r="C25" s="48"/>
      <c r="D25" s="48"/>
      <c r="E25" s="48"/>
      <c r="F25" s="48"/>
      <c r="G25" s="48"/>
      <c r="H25" s="48"/>
      <c r="I25" s="48"/>
      <c r="J25" s="48"/>
      <c r="K25" s="48"/>
      <c r="L25" s="49"/>
      <c r="M25" s="67" t="s">
        <v>11</v>
      </c>
      <c r="N25" s="67"/>
      <c r="O25" s="4">
        <f>SUMIF(G:G,19%,L:L)</f>
        <v>0</v>
      </c>
    </row>
    <row r="26" spans="1:15" s="24" customFormat="1" ht="30" customHeight="1" x14ac:dyDescent="0.2">
      <c r="A26" s="50"/>
      <c r="B26" s="50"/>
      <c r="C26" s="50"/>
      <c r="D26" s="50"/>
      <c r="E26" s="50"/>
      <c r="F26" s="50"/>
      <c r="G26" s="50"/>
      <c r="H26" s="50"/>
      <c r="I26" s="50"/>
      <c r="J26" s="50"/>
      <c r="K26" s="50"/>
      <c r="L26" s="50"/>
      <c r="M26" s="68" t="s">
        <v>7</v>
      </c>
      <c r="N26" s="69"/>
      <c r="O26" s="5">
        <f>SUM(O23:O25)</f>
        <v>0</v>
      </c>
    </row>
    <row r="27" spans="1:15" s="24" customFormat="1" ht="30" customHeight="1" x14ac:dyDescent="0.2">
      <c r="A27" s="50"/>
      <c r="B27" s="50"/>
      <c r="C27" s="50"/>
      <c r="D27" s="50"/>
      <c r="E27" s="50"/>
      <c r="F27" s="50"/>
      <c r="G27" s="50"/>
      <c r="H27" s="50"/>
      <c r="I27" s="50"/>
      <c r="J27" s="50"/>
      <c r="K27" s="50"/>
      <c r="L27" s="50"/>
      <c r="M27" s="70" t="s">
        <v>12</v>
      </c>
      <c r="N27" s="71"/>
      <c r="O27" s="6">
        <f>ROUND(O24*5%,0)</f>
        <v>0</v>
      </c>
    </row>
    <row r="28" spans="1:15" s="24" customFormat="1" ht="30" customHeight="1" x14ac:dyDescent="0.2">
      <c r="A28" s="50"/>
      <c r="B28" s="50"/>
      <c r="C28" s="50"/>
      <c r="D28" s="50"/>
      <c r="E28" s="50"/>
      <c r="F28" s="50"/>
      <c r="G28" s="50"/>
      <c r="H28" s="50"/>
      <c r="I28" s="50"/>
      <c r="J28" s="50"/>
      <c r="K28" s="50"/>
      <c r="L28" s="50"/>
      <c r="M28" s="70" t="s">
        <v>13</v>
      </c>
      <c r="N28" s="71"/>
      <c r="O28" s="4">
        <f>ROUND(O25*19%,0)</f>
        <v>0</v>
      </c>
    </row>
    <row r="29" spans="1:15" s="24" customFormat="1" ht="30" customHeight="1" x14ac:dyDescent="0.2">
      <c r="A29" s="50"/>
      <c r="B29" s="50"/>
      <c r="C29" s="50"/>
      <c r="D29" s="50"/>
      <c r="E29" s="50"/>
      <c r="F29" s="50"/>
      <c r="G29" s="50"/>
      <c r="H29" s="50"/>
      <c r="I29" s="50"/>
      <c r="J29" s="50"/>
      <c r="K29" s="50"/>
      <c r="L29" s="50"/>
      <c r="M29" s="68" t="s">
        <v>14</v>
      </c>
      <c r="N29" s="69"/>
      <c r="O29" s="5">
        <f>SUM(O27:O28)</f>
        <v>0</v>
      </c>
    </row>
    <row r="30" spans="1:15" s="24" customFormat="1" ht="30" customHeight="1" x14ac:dyDescent="0.2">
      <c r="A30" s="50"/>
      <c r="B30" s="50"/>
      <c r="C30" s="50"/>
      <c r="D30" s="50"/>
      <c r="E30" s="50"/>
      <c r="F30" s="50"/>
      <c r="G30" s="50"/>
      <c r="H30" s="50"/>
      <c r="I30" s="50"/>
      <c r="J30" s="50"/>
      <c r="K30" s="50"/>
      <c r="L30" s="50"/>
      <c r="M30" s="82" t="s">
        <v>33</v>
      </c>
      <c r="N30" s="83"/>
      <c r="O30" s="4">
        <f>SUMIF(I:I,8%,N:N)</f>
        <v>0</v>
      </c>
    </row>
    <row r="31" spans="1:15" s="24" customFormat="1" ht="37.5" customHeight="1" x14ac:dyDescent="0.2">
      <c r="A31" s="50"/>
      <c r="B31" s="50"/>
      <c r="C31" s="50"/>
      <c r="D31" s="50"/>
      <c r="E31" s="50"/>
      <c r="F31" s="50"/>
      <c r="G31" s="50"/>
      <c r="H31" s="50"/>
      <c r="I31" s="50"/>
      <c r="J31" s="50"/>
      <c r="K31" s="50"/>
      <c r="L31" s="50"/>
      <c r="M31" s="80" t="s">
        <v>32</v>
      </c>
      <c r="N31" s="81"/>
      <c r="O31" s="5">
        <f>SUM(O30)</f>
        <v>0</v>
      </c>
    </row>
    <row r="32" spans="1:15" s="24" customFormat="1" ht="44.25" customHeight="1" x14ac:dyDescent="0.2">
      <c r="A32" s="50"/>
      <c r="B32" s="50"/>
      <c r="C32" s="50"/>
      <c r="D32" s="50"/>
      <c r="E32" s="50"/>
      <c r="F32" s="50"/>
      <c r="G32" s="50"/>
      <c r="H32" s="50"/>
      <c r="I32" s="50"/>
      <c r="J32" s="50"/>
      <c r="K32" s="50"/>
      <c r="L32" s="50"/>
      <c r="M32" s="80" t="s">
        <v>15</v>
      </c>
      <c r="N32" s="81"/>
      <c r="O32" s="5">
        <f>+O26+O29+O31</f>
        <v>0</v>
      </c>
    </row>
    <row r="35" spans="1:3" x14ac:dyDescent="0.25">
      <c r="B35" s="30"/>
      <c r="C35" s="30"/>
    </row>
    <row r="36" spans="1:3" x14ac:dyDescent="0.25">
      <c r="B36" s="63"/>
      <c r="C36" s="63"/>
    </row>
    <row r="37" spans="1:3" ht="15.75" thickBot="1" x14ac:dyDescent="0.3">
      <c r="B37" s="64"/>
      <c r="C37" s="64"/>
    </row>
    <row r="38" spans="1:3" x14ac:dyDescent="0.25">
      <c r="B38" s="54" t="s">
        <v>20</v>
      </c>
      <c r="C38" s="54"/>
    </row>
    <row r="40" spans="1:3" x14ac:dyDescent="0.25">
      <c r="A40" s="26" t="s">
        <v>43</v>
      </c>
    </row>
  </sheetData>
  <sheetProtection algorithmName="SHA-512" hashValue="3ClrRwgKesrFBKyVA8Wi9oCVLay9EqqnPEsqIwdQMh33qQPlNsrpaAUGCIdq4mRTMRMS8VbxHkhjdG12SRaJ+w==" saltValue="K3cHDBzaXMQ9waoTziaFsw==" spinCount="100000" sheet="1" selectLockedCells="1"/>
  <mergeCells count="45">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39f7a895-868e-4739-ab10-589c64175fbd"/>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32c1e4e-69c6-4d1f-81a1-009441d464e5"/>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2022-09-16T21:19:26Z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