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XCUARTAS\OneDrive - Universidad de Cundinamarca\Documentos\DIRECTA\F-CD-265 ENCUENTRO GRADUADOS\"/>
    </mc:Choice>
  </mc:AlternateContent>
  <xr:revisionPtr revIDLastSave="14" documentId="8_{A2FB0E5F-75CD-42D5-841B-588E7552C16D}" xr6:coauthVersionLast="36" xr6:coauthVersionMax="47" xr10:uidLastSave="{B70D965A-4ABB-4A59-B607-58F1F67D2A7C}"/>
  <bookViews>
    <workbookView xWindow="-120" yWindow="-120" windowWidth="15480" windowHeight="435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1" l="1"/>
  <c r="O30" i="1" s="1"/>
  <c r="L21" i="1"/>
  <c r="J21" i="1"/>
  <c r="H21" i="1"/>
  <c r="K21" i="1" s="1"/>
  <c r="M21" i="1" l="1"/>
  <c r="N21" i="1"/>
  <c r="O21" i="1" s="1"/>
  <c r="H20" i="1"/>
  <c r="J20" i="1"/>
  <c r="L20" i="1"/>
  <c r="M20" i="1" s="1"/>
  <c r="O23" i="1"/>
  <c r="O26" i="1" s="1"/>
  <c r="N20" i="1" l="1"/>
  <c r="O20" i="1" s="1"/>
  <c r="K20" i="1"/>
  <c r="O22"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<sst xmlns="http://schemas.openxmlformats.org/spreadsheetml/2006/main" count="49" uniqueCount="47">
  <si>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</si>
  <si>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</si>
  <si>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</si>
  <si>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</si>
  <si>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</si>
  <si>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</si>
  <si>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</si>
  <si>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</si>
  <si>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</si>
  <si>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</si>
  <si>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</si>
  <si>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</si>
  <si>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</si>
  <si>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</si>
  <si>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</si>
  <si>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</si>
  <si>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</si>
  <si>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</si>
  <si>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</si>
  <si>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</si>
  <si>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</si>
  <si>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</si>
  <si>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</si>
  <si>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</si>
  <si>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</si>
  <si>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</si>
  <si>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</si>
  <si>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</si>
  <si>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</si>
  <si>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</si>
  <si>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</si>
  <si>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</si>
  <si>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</si>
  <si>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</si>
  <si>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</si>
  <si>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</si>
  <si>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</si>
  <si>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</si>
  <si>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</si>
  <si>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</si>
  <si>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</si>
  <si>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</si>
  <si>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</si>
  <si>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</si>
  <si>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</si>
  <si>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Sonido: Para el IV Encuentro deportivo y cultural de promoción a Graduados
Alquiler de sonido compuesto por 2 cabinas con trípode cada una. Dimensiones:
33 cm de frente x 54 cm de alto x 30 cm de profundidad, 2 100 WPMPO de
potencia. Es de 2 vías (tweeter y woofer) y tiene crossover que separa las
frecuencias bajas y agudas, con entrada para micrófono; entrada auxiliar (RCA)
para conectar una laptop o celular. 2 (dos) micrófonos con sistema inalámbrico 1
micrófono con cable; 2 trípode para los micrófonos.
-Operario del sonido todo el evento
-Instalación de los equipos, con una duración de 7 horas (de 9am a 4pm) para
espacio abierto. El sonido será llevado únicamente a la extensión de Facatativá
de la Universidad de Cundinamarca de acuerdo al cronograma establecido por la
oficina de graduados:
Extensión Facatativá: 22 de octubre de 2022</t>
  </si>
  <si>
    <t>Contratar los servicios artísticos y/o culturales de un humorista y trovador con
reconocimiento nacional y/o internacional, ganador por lo menos en una (1)
ocasión de un programa nacional reconocido internacionalmente, con
interpretación del personaje que lo caracterice, con certificación y/o contrato que
laboró como humorista en una (1) emisora radial nacional; el show debe contar
con un artista de música crossover como apertura en cada uno de los eventos del
artista principal, interacción con el público en vivo para la apertura de los eventos
en la realización del IV Encuentro deportivo y cultural de promoción a Graduados
de la UCundinamarca en sede, seccionales y extensiones con un tiempo estimado
de una hora y media por cada show o presentación, de acuerdo al siguiente
cronograma:
Seccional Ubaté: 24 de septiembre de 2022
Extensión Soacha: 01 de octubre de 2022
Fusagasugá: 08 de octubre de 2022
Extensión Facatativá: 22 de octubre de 2022
Extensión Chía: 29 de octubre de 2022
Seccional Girardot: 05 de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</si>
</sst>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18" zoomScale="60" zoomScaleNormal="6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87.285156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9"/>
      <c r="J12" s="29"/>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29"/>
      <c r="J14" s="29"/>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56.5" x14ac:dyDescent="0.25">
      <c r="A20" s="32">
        <v>1</v>
      </c>
      <c r="B20" s="74" t="s">
        <v>46</v>
      </c>
      <c r="C20" s="33"/>
      <c r="D20" s="25">
        <v>6</v>
      </c>
      <c r="E20" s="34" t="s">
        <v>44</v>
      </c>
      <c r="F20" s="35"/>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228" x14ac:dyDescent="0.25">
      <c r="A21" s="32">
        <v>2</v>
      </c>
      <c r="B21" s="74" t="s">
        <v>45</v>
      </c>
      <c r="C21" s="33"/>
      <c r="D21" s="25">
        <v>1</v>
      </c>
      <c r="E21" s="34" t="s">
        <v>44</v>
      </c>
      <c r="F21" s="35"/>
      <c r="G21" s="28">
        <v>0</v>
      </c>
      <c r="H21" s="1">
        <f t="shared" ref="H21" si="7">+ROUND(F21*G21,0)</f>
        <v>0</v>
      </c>
      <c r="I21" s="28">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ht="42" customHeight="1" thickBot="1" x14ac:dyDescent="0.25">
      <c r="A22" s="19"/>
      <c r="B22" s="54"/>
      <c r="C22" s="54"/>
      <c r="D22" s="54"/>
      <c r="E22" s="54"/>
      <c r="F22" s="54"/>
      <c r="G22" s="54"/>
      <c r="H22" s="54"/>
      <c r="I22" s="54"/>
      <c r="J22" s="54"/>
      <c r="K22" s="54"/>
      <c r="L22" s="54"/>
      <c r="M22" s="55" t="s">
        <v>35</v>
      </c>
      <c r="N22" s="55"/>
      <c r="O22" s="31">
        <f>SUMIF(G:G,0%,L:L)</f>
        <v>0</v>
      </c>
    </row>
    <row r="23" spans="1:15" s="24" customFormat="1" ht="39" customHeight="1" thickBot="1" x14ac:dyDescent="0.25">
      <c r="A23" s="40" t="s">
        <v>24</v>
      </c>
      <c r="B23" s="41"/>
      <c r="C23" s="41"/>
      <c r="D23" s="41"/>
      <c r="E23" s="41"/>
      <c r="F23" s="41"/>
      <c r="G23" s="41"/>
      <c r="H23" s="41"/>
      <c r="I23" s="41"/>
      <c r="J23" s="41"/>
      <c r="K23" s="41"/>
      <c r="L23" s="41"/>
      <c r="M23" s="56" t="s">
        <v>10</v>
      </c>
      <c r="N23" s="56"/>
      <c r="O23" s="4">
        <f>SUMIF(G:G,5%,L:L)</f>
        <v>0</v>
      </c>
    </row>
    <row r="24" spans="1:15" s="24" customFormat="1" ht="30" customHeight="1" x14ac:dyDescent="0.2">
      <c r="A24" s="36" t="s">
        <v>42</v>
      </c>
      <c r="B24" s="37"/>
      <c r="C24" s="37"/>
      <c r="D24" s="37"/>
      <c r="E24" s="37"/>
      <c r="F24" s="37"/>
      <c r="G24" s="37"/>
      <c r="H24" s="37"/>
      <c r="I24" s="37"/>
      <c r="J24" s="37"/>
      <c r="K24" s="37"/>
      <c r="L24" s="38"/>
      <c r="M24" s="56" t="s">
        <v>11</v>
      </c>
      <c r="N24" s="56"/>
      <c r="O24" s="4">
        <f>SUMIF(G:G,19%,L:L)</f>
        <v>0</v>
      </c>
    </row>
    <row r="25" spans="1:15" s="24" customFormat="1" ht="30" customHeight="1" x14ac:dyDescent="0.2">
      <c r="A25" s="39"/>
      <c r="B25" s="39"/>
      <c r="C25" s="39"/>
      <c r="D25" s="39"/>
      <c r="E25" s="39"/>
      <c r="F25" s="39"/>
      <c r="G25" s="39"/>
      <c r="H25" s="39"/>
      <c r="I25" s="39"/>
      <c r="J25" s="39"/>
      <c r="K25" s="39"/>
      <c r="L25" s="39"/>
      <c r="M25" s="57" t="s">
        <v>7</v>
      </c>
      <c r="N25" s="58"/>
      <c r="O25" s="5">
        <f>SUM(O22:O24)</f>
        <v>0</v>
      </c>
    </row>
    <row r="26" spans="1:15" s="24" customFormat="1" ht="30" customHeight="1" x14ac:dyDescent="0.2">
      <c r="A26" s="39"/>
      <c r="B26" s="39"/>
      <c r="C26" s="39"/>
      <c r="D26" s="39"/>
      <c r="E26" s="39"/>
      <c r="F26" s="39"/>
      <c r="G26" s="39"/>
      <c r="H26" s="39"/>
      <c r="I26" s="39"/>
      <c r="J26" s="39"/>
      <c r="K26" s="39"/>
      <c r="L26" s="39"/>
      <c r="M26" s="59" t="s">
        <v>12</v>
      </c>
      <c r="N26" s="60"/>
      <c r="O26" s="6">
        <f>ROUND(O23*5%,0)</f>
        <v>0</v>
      </c>
    </row>
    <row r="27" spans="1:15" s="24" customFormat="1" ht="30" customHeight="1" x14ac:dyDescent="0.2">
      <c r="A27" s="39"/>
      <c r="B27" s="39"/>
      <c r="C27" s="39"/>
      <c r="D27" s="39"/>
      <c r="E27" s="39"/>
      <c r="F27" s="39"/>
      <c r="G27" s="39"/>
      <c r="H27" s="39"/>
      <c r="I27" s="39"/>
      <c r="J27" s="39"/>
      <c r="K27" s="39"/>
      <c r="L27" s="39"/>
      <c r="M27" s="59" t="s">
        <v>13</v>
      </c>
      <c r="N27" s="60"/>
      <c r="O27" s="4">
        <f>ROUND(O24*19%,0)</f>
        <v>0</v>
      </c>
    </row>
    <row r="28" spans="1:15" s="24" customFormat="1" ht="30" customHeight="1" x14ac:dyDescent="0.2">
      <c r="A28" s="39"/>
      <c r="B28" s="39"/>
      <c r="C28" s="39"/>
      <c r="D28" s="39"/>
      <c r="E28" s="39"/>
      <c r="F28" s="39"/>
      <c r="G28" s="39"/>
      <c r="H28" s="39"/>
      <c r="I28" s="39"/>
      <c r="J28" s="39"/>
      <c r="K28" s="39"/>
      <c r="L28" s="39"/>
      <c r="M28" s="57" t="s">
        <v>14</v>
      </c>
      <c r="N28" s="58"/>
      <c r="O28" s="5">
        <f>SUM(O26:O27)</f>
        <v>0</v>
      </c>
    </row>
    <row r="29" spans="1:15" s="24" customFormat="1" ht="30" customHeight="1" x14ac:dyDescent="0.2">
      <c r="A29" s="39"/>
      <c r="B29" s="39"/>
      <c r="C29" s="39"/>
      <c r="D29" s="39"/>
      <c r="E29" s="39"/>
      <c r="F29" s="39"/>
      <c r="G29" s="39"/>
      <c r="H29" s="39"/>
      <c r="I29" s="39"/>
      <c r="J29" s="39"/>
      <c r="K29" s="39"/>
      <c r="L29" s="39"/>
      <c r="M29" s="71" t="s">
        <v>33</v>
      </c>
      <c r="N29" s="72"/>
      <c r="O29" s="4">
        <f>SUMIF(I:I,8%,N:N)</f>
        <v>0</v>
      </c>
    </row>
    <row r="30" spans="1:15" s="24" customFormat="1" ht="37.5" customHeight="1" x14ac:dyDescent="0.2">
      <c r="A30" s="39"/>
      <c r="B30" s="39"/>
      <c r="C30" s="39"/>
      <c r="D30" s="39"/>
      <c r="E30" s="39"/>
      <c r="F30" s="39"/>
      <c r="G30" s="39"/>
      <c r="H30" s="39"/>
      <c r="I30" s="39"/>
      <c r="J30" s="39"/>
      <c r="K30" s="39"/>
      <c r="L30" s="39"/>
      <c r="M30" s="69" t="s">
        <v>32</v>
      </c>
      <c r="N30" s="70"/>
      <c r="O30" s="5">
        <f>SUM(O29)</f>
        <v>0</v>
      </c>
    </row>
    <row r="31" spans="1:15" s="24" customFormat="1" ht="44.25" customHeight="1" x14ac:dyDescent="0.2">
      <c r="A31" s="39"/>
      <c r="B31" s="39"/>
      <c r="C31" s="39"/>
      <c r="D31" s="39"/>
      <c r="E31" s="39"/>
      <c r="F31" s="39"/>
      <c r="G31" s="39"/>
      <c r="H31" s="39"/>
      <c r="I31" s="39"/>
      <c r="J31" s="39"/>
      <c r="K31" s="39"/>
      <c r="L31" s="39"/>
      <c r="M31" s="69" t="s">
        <v>15</v>
      </c>
      <c r="N31" s="70"/>
      <c r="O31" s="5">
        <f>+O25+O28+O30</f>
        <v>0</v>
      </c>
    </row>
    <row r="34" spans="1:3" x14ac:dyDescent="0.25">
      <c r="B34" s="30"/>
      <c r="C34" s="30"/>
    </row>
    <row r="35" spans="1:3" x14ac:dyDescent="0.25">
      <c r="B35" s="52"/>
      <c r="C35" s="52"/>
    </row>
    <row r="36" spans="1:3" ht="15.75" thickBot="1" x14ac:dyDescent="0.3">
      <c r="B36" s="53"/>
      <c r="C36" s="53"/>
    </row>
    <row r="37" spans="1:3" x14ac:dyDescent="0.25">
      <c r="B37" s="43" t="s">
        <v>20</v>
      </c>
      <c r="C37" s="43"/>
    </row>
    <row r="39" spans="1:3" x14ac:dyDescent="0.25">
      <c r="A39" s="26" t="s">
        <v>43</v>
      </c>
    </row>
  </sheetData>
  <sheetProtection algorithmName="SHA-512" hashValue="jqDnAR22dxzeUM9JpxV7d4V3qsmYEvzcT5RghceZeAKeo8kNMDao+Ano25oxDHeS75bD2+dftbHuVLTHS8fH5A==" saltValue="wgZDnO1PoHO84AsMBN2pxA=="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schemas.microsoft.com/office/2006/documentManagement/types"/>
    <ds:schemaRef ds:uri="http://purl.org/dc/terms/"/>
    <ds:schemaRef ds:uri="632c1e4e-69c6-4d1f-81a1-009441d464e5"/>
    <ds:schemaRef ds:uri="http://schemas.openxmlformats.org/package/2006/metadata/core-properties"/>
    <ds:schemaRef ds:uri="http://schemas.microsoft.com/office/infopath/2007/PartnerControls"/>
    <ds:schemaRef ds:uri="39f7a895-868e-4739-ab10-589c64175fbd"/>
    <ds:schemaRef ds:uri="http://purl.org/dc/dcmitype/"/>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2022-08-29T15:14:12Z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