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mailunicundiedu-my.sharepoint.com/personal/apmora_ucundinamarca_edu_co/Documents/2022/F-CD-255 ADQ. MAQUINARIA CAD (2)/"/>
    </mc:Choice>
  </mc:AlternateContent>
  <xr:revisionPtr revIDLastSave="206" documentId="8_{A2FB0E5F-75CD-42D5-841B-588E7552C16D}" xr6:coauthVersionLast="47" xr6:coauthVersionMax="47" xr10:uidLastSave="{405EBE8F-458E-40E8-97BB-B18F51131383}"/>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3" i="1" l="1"/>
  <c r="N23" i="1" s="1"/>
  <c r="J23" i="1"/>
  <c r="H23" i="1"/>
  <c r="K23" i="1" s="1"/>
  <c r="L22" i="1"/>
  <c r="N22" i="1" s="1"/>
  <c r="J22" i="1"/>
  <c r="H22" i="1"/>
  <c r="K22" i="1" s="1"/>
  <c r="L21" i="1"/>
  <c r="J21" i="1"/>
  <c r="H21" i="1"/>
  <c r="H20" i="1"/>
  <c r="J20" i="1"/>
  <c r="L20" i="1"/>
  <c r="M20" i="1" s="1"/>
  <c r="O25" i="1"/>
  <c r="O28" i="1" s="1"/>
  <c r="M22" i="1" l="1"/>
  <c r="O22" i="1" s="1"/>
  <c r="K21" i="1"/>
  <c r="M21" i="1"/>
  <c r="N21" i="1"/>
  <c r="M23" i="1"/>
  <c r="O23" i="1" s="1"/>
  <c r="N20" i="1"/>
  <c r="O20" i="1" s="1"/>
  <c r="K20" i="1"/>
  <c r="O31" i="1"/>
  <c r="O24" i="1"/>
  <c r="O21" i="1" l="1"/>
  <c r="O32" i="1"/>
  <c r="O26" i="1" l="1"/>
  <c r="O29" i="1" l="1"/>
  <c r="O30" i="1" s="1"/>
  <c r="O27" i="1"/>
  <c r="O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<sst xmlns="http://schemas.openxmlformats.org/spreadsheetml/2006/main" count="53" uniqueCount="49">
  <si>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</si>
  <si>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</si>
  <si>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</si>
  <si>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</si>
  <si>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</si>
  <si>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</si>
  <si>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</si>
  <si>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</si>
  <si>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</si>
  <si>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</si>
  <si>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</si>
  <si>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</si>
  <si>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</si>
  <si>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</si>
  <si>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</si>
  <si>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</si>
  <si>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</si>
  <si>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</si>
  <si>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</si>
  <si>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</si>
  <si>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</si>
  <si>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</si>
  <si>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</si>
  <si>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</si>
  <si>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</si>
  <si>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</si>
  <si>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</si>
  <si>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</si>
  <si>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</si>
  <si>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</si>
  <si>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</si>
  <si>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</si>
  <si>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</si>
  <si>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</si>
  <si>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</si>
  <si>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</si>
  <si>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</si>
  <si>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</si>
  <si>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</si>
  <si>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</si>
  <si>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</si>
  <si>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</si>
  <si>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</si>
  <si>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</si>
  <si>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Guadañadora marca reconocida, motor de 2 tiempos, 41.5 c.c de
cilindraje, longitud total de 1.69 mts, capacidad combustible 1000
ml, carburador diafragma, pesos en seco sin accesorios 8.6 kg.</t>
  </si>
  <si>
    <t>UNIDAD</t>
  </si>
  <si>
    <t>Taladro percutor de 20v1/2 marca reconocida, una beteria, un
cargador, con las siguinetes caracteristicas técnicas:
* Brequero 1/2"
• Torque máximo 33 Nm con 21 configuraciones
• Velocidad 0 - 350 / 0 - 1,500 rpm
• Golpes 0 - 5,600 / 0 - 24,000 gpm
Ø Perforación concreto 1/2" (13 mm)
Ø Perforación en metal 1/2" (13 mm)
Ø Perforación en madera 5/8" (16 mm)
• Largo de puntas 2" (50 mm)
• Tiempo de recarga 4 horas 40 minutos
Ideal para trabajos en madera, metal y concreto, cuenta con función de percutor.</t>
  </si>
  <si>
    <t>Motosierra a Gasolina 59.8 cc Motor 2 Tiempos CS-600 Espada
60 cm Peso 5.9 kg Cilindraje 59.8 cc.</t>
  </si>
  <si>
    <r>
      <rPr>
        <sz val="10"/>
        <color theme="1"/>
        <rFont val="Arial"/>
        <family val="2"/>
      </rPr>
      <t xml:space="preserve">Taladro percutor inhalambrico marca reconocida de 1/2 N.M,
LXT BLXPT2,BATER1, CARGADOR DHP 487 SYX2.
</t>
    </r>
    <r>
      <rPr>
        <b/>
        <sz val="10"/>
        <color theme="1"/>
        <rFont val="Arial"/>
        <family val="2"/>
      </rPr>
      <t xml:space="preserve">
Caracteristicas tecnicas:
</t>
    </r>
    <r>
      <rPr>
        <sz val="10"/>
        <color theme="1"/>
        <rFont val="Arial"/>
        <family val="2"/>
      </rPr>
      <t>- Tensión de la batería: 18V
- Tipo de batería: LXT
- Motor: BL
- R.p.m alta: 0 - 1.700 Rpm / R.p.m baja: 0 - 500 Rpm
- G.p.m alta: 0 - 25.500 gpm / G.p.m baja: 0 - 7.500 gpm
- Capacidad portabrocas: 1,5 - 13 mm
- Par máx. de apriete junta blanda: 25 Nm / junta dura: 40 Nm
- Par máx. de apriete estable: 40 Nm
- Par máx. de embrague: 1,0 - 5,0 Nm
- Portabrocas automático
- Capacidad máx. en mampostería: 13 mm / en metal: 13 mm /
madera: 36mm
- Velocidad variable (interruptor): Freno eléctrico
-Velocidades mecánicas: 2
-Bloqueo del eje: Si
-Empuñadura antideslizante
-Iluminación integrada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</si>
</sst>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Alignment="1">
      <alignment horizontal="center" vertical="center" wrapText="1"/>
    </xf>
    <xf numFmtId="0" fontId="1" fillId="2" borderId="0" xfId="0" applyFont="1" applyFill="1"/>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6" fillId="0" borderId="1" xfId="0" applyFont="1" applyBorder="1" applyAlignment="1" applyProtection="1">
      <alignment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
  <sheetViews>
    <sheetView tabSelected="1" topLeftCell="B1" zoomScale="70" zoomScaleNormal="70" zoomScaleSheetLayoutView="70" zoomScalePageLayoutView="55" workbookViewId="0">
      <selection activeCell="F21" sqref="F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34"/>
      <c r="J12" s="34"/>
      <c r="K12" s="17"/>
    </row>
    <row r="13" spans="1:15" ht="15.75" thickBot="1" x14ac:dyDescent="0.3">
      <c r="A13" s="49"/>
      <c r="B13" s="50"/>
      <c r="C13" s="19"/>
      <c r="D13" s="18"/>
      <c r="E13" s="16"/>
      <c r="F13" s="16"/>
      <c r="G13" s="16"/>
      <c r="K13" s="17"/>
    </row>
    <row r="14" spans="1:15" ht="30" customHeight="1" thickBot="1" x14ac:dyDescent="0.3">
      <c r="A14" s="49"/>
      <c r="B14" s="50"/>
      <c r="C14" s="19"/>
      <c r="D14" s="44" t="s">
        <v>18</v>
      </c>
      <c r="E14" s="45"/>
      <c r="F14" s="45"/>
      <c r="G14" s="46"/>
      <c r="H14" s="7"/>
      <c r="I14" s="34"/>
      <c r="J14" s="34"/>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34"/>
      <c r="J16" s="34"/>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51" customHeight="1" x14ac:dyDescent="0.25">
      <c r="A20" s="29">
        <v>1</v>
      </c>
      <c r="B20" s="23" t="s">
        <v>44</v>
      </c>
      <c r="C20" s="30"/>
      <c r="D20" s="24">
        <v>1</v>
      </c>
      <c r="E20" s="31" t="s">
        <v>45</v>
      </c>
      <c r="F20" s="32"/>
      <c r="G20" s="27">
        <v>0</v>
      </c>
      <c r="H20" s="1">
        <f t="shared" ref="H20:H23" si="0">+ROUND(F20*G20,0)</f>
        <v>0</v>
      </c>
      <c r="I20" s="27">
        <v>0</v>
      </c>
      <c r="J20" s="1">
        <f t="shared" ref="J20:J23" si="1">ROUND(F20*I20,0)</f>
        <v>0</v>
      </c>
      <c r="K20" s="1">
        <f t="shared" ref="K20:K23" si="2">ROUND(F20+H20+J20,0)</f>
        <v>0</v>
      </c>
      <c r="L20" s="1">
        <f t="shared" ref="L20:L23" si="3">ROUND(F20*D20,0)</f>
        <v>0</v>
      </c>
      <c r="M20" s="1">
        <f t="shared" ref="M20:M23" si="4">ROUND(L20*G20,0)</f>
        <v>0</v>
      </c>
      <c r="N20" s="1">
        <f t="shared" ref="N20:N23" si="5">ROUND(L20*I20,0)</f>
        <v>0</v>
      </c>
      <c r="O20" s="2">
        <f t="shared" ref="O20:O23" si="6">ROUND(L20+N20+M20,0)</f>
        <v>0</v>
      </c>
    </row>
    <row r="21" spans="1:15" s="22" customFormat="1" ht="294" customHeight="1" x14ac:dyDescent="0.25">
      <c r="A21" s="29">
        <v>2</v>
      </c>
      <c r="B21" s="74" t="s">
        <v>48</v>
      </c>
      <c r="C21" s="30"/>
      <c r="D21" s="24">
        <v>1</v>
      </c>
      <c r="E21" s="31" t="s">
        <v>45</v>
      </c>
      <c r="F21" s="32"/>
      <c r="G21" s="27">
        <v>0</v>
      </c>
      <c r="H21" s="1">
        <f t="shared" si="0"/>
        <v>0</v>
      </c>
      <c r="I21" s="27">
        <v>0</v>
      </c>
      <c r="J21" s="1">
        <f t="shared" si="1"/>
        <v>0</v>
      </c>
      <c r="K21" s="1">
        <f t="shared" si="2"/>
        <v>0</v>
      </c>
      <c r="L21" s="1">
        <f t="shared" si="3"/>
        <v>0</v>
      </c>
      <c r="M21" s="1">
        <f t="shared" si="4"/>
        <v>0</v>
      </c>
      <c r="N21" s="1">
        <f t="shared" si="5"/>
        <v>0</v>
      </c>
      <c r="O21" s="2">
        <f t="shared" si="6"/>
        <v>0</v>
      </c>
    </row>
    <row r="22" spans="1:15" s="22" customFormat="1" ht="51" customHeight="1" x14ac:dyDescent="0.25">
      <c r="A22" s="29">
        <v>3</v>
      </c>
      <c r="B22" s="23" t="s">
        <v>47</v>
      </c>
      <c r="C22" s="30"/>
      <c r="D22" s="24">
        <v>1</v>
      </c>
      <c r="E22" s="31" t="s">
        <v>45</v>
      </c>
      <c r="F22" s="32"/>
      <c r="G22" s="27">
        <v>0</v>
      </c>
      <c r="H22" s="1">
        <f t="shared" si="0"/>
        <v>0</v>
      </c>
      <c r="I22" s="27">
        <v>0</v>
      </c>
      <c r="J22" s="1">
        <f t="shared" si="1"/>
        <v>0</v>
      </c>
      <c r="K22" s="1">
        <f t="shared" si="2"/>
        <v>0</v>
      </c>
      <c r="L22" s="1">
        <f t="shared" si="3"/>
        <v>0</v>
      </c>
      <c r="M22" s="1">
        <f t="shared" si="4"/>
        <v>0</v>
      </c>
      <c r="N22" s="1">
        <f t="shared" si="5"/>
        <v>0</v>
      </c>
      <c r="O22" s="2">
        <f t="shared" si="6"/>
        <v>0</v>
      </c>
    </row>
    <row r="23" spans="1:15" s="22" customFormat="1" ht="207" customHeight="1" x14ac:dyDescent="0.25">
      <c r="A23" s="29">
        <v>4</v>
      </c>
      <c r="B23" s="23" t="s">
        <v>46</v>
      </c>
      <c r="C23" s="30"/>
      <c r="D23" s="24">
        <v>1</v>
      </c>
      <c r="E23" s="31" t="s">
        <v>45</v>
      </c>
      <c r="F23" s="32"/>
      <c r="G23" s="27">
        <v>0</v>
      </c>
      <c r="H23" s="1">
        <f t="shared" si="0"/>
        <v>0</v>
      </c>
      <c r="I23" s="27">
        <v>0</v>
      </c>
      <c r="J23" s="1">
        <f t="shared" si="1"/>
        <v>0</v>
      </c>
      <c r="K23" s="1">
        <f t="shared" si="2"/>
        <v>0</v>
      </c>
      <c r="L23" s="1">
        <f t="shared" si="3"/>
        <v>0</v>
      </c>
      <c r="M23" s="1">
        <f t="shared" si="4"/>
        <v>0</v>
      </c>
      <c r="N23" s="1">
        <f t="shared" si="5"/>
        <v>0</v>
      </c>
      <c r="O23" s="2">
        <f t="shared" si="6"/>
        <v>0</v>
      </c>
    </row>
    <row r="24" spans="1:15" s="22" customFormat="1" ht="42" customHeight="1" thickBot="1" x14ac:dyDescent="0.25">
      <c r="A24" s="19"/>
      <c r="B24" s="69"/>
      <c r="C24" s="69"/>
      <c r="D24" s="69"/>
      <c r="E24" s="69"/>
      <c r="F24" s="69"/>
      <c r="G24" s="69"/>
      <c r="H24" s="69"/>
      <c r="I24" s="69"/>
      <c r="J24" s="69"/>
      <c r="K24" s="69"/>
      <c r="L24" s="69"/>
      <c r="M24" s="70" t="s">
        <v>35</v>
      </c>
      <c r="N24" s="70"/>
      <c r="O24" s="28">
        <f>SUMIF(G:G,0%,L:L)</f>
        <v>0</v>
      </c>
    </row>
    <row r="25" spans="1:15" s="22" customFormat="1" ht="39" customHeight="1" thickBot="1" x14ac:dyDescent="0.25">
      <c r="A25" s="58" t="s">
        <v>24</v>
      </c>
      <c r="B25" s="59"/>
      <c r="C25" s="59"/>
      <c r="D25" s="59"/>
      <c r="E25" s="59"/>
      <c r="F25" s="59"/>
      <c r="G25" s="59"/>
      <c r="H25" s="59"/>
      <c r="I25" s="59"/>
      <c r="J25" s="59"/>
      <c r="K25" s="59"/>
      <c r="L25" s="59"/>
      <c r="M25" s="71" t="s">
        <v>10</v>
      </c>
      <c r="N25" s="71"/>
      <c r="O25" s="4">
        <f>SUMIF(G:G,5%,L:L)</f>
        <v>0</v>
      </c>
    </row>
    <row r="26" spans="1:15" s="22" customFormat="1" ht="30" customHeight="1" x14ac:dyDescent="0.2">
      <c r="A26" s="54" t="s">
        <v>42</v>
      </c>
      <c r="B26" s="55"/>
      <c r="C26" s="55"/>
      <c r="D26" s="55"/>
      <c r="E26" s="55"/>
      <c r="F26" s="55"/>
      <c r="G26" s="55"/>
      <c r="H26" s="55"/>
      <c r="I26" s="55"/>
      <c r="J26" s="55"/>
      <c r="K26" s="55"/>
      <c r="L26" s="56"/>
      <c r="M26" s="71" t="s">
        <v>11</v>
      </c>
      <c r="N26" s="71"/>
      <c r="O26" s="4">
        <f>SUMIF(G:G,19%,L:L)</f>
        <v>0</v>
      </c>
    </row>
    <row r="27" spans="1:15" s="22" customFormat="1" ht="30" customHeight="1" x14ac:dyDescent="0.2">
      <c r="A27" s="57"/>
      <c r="B27" s="57"/>
      <c r="C27" s="57"/>
      <c r="D27" s="57"/>
      <c r="E27" s="57"/>
      <c r="F27" s="57"/>
      <c r="G27" s="57"/>
      <c r="H27" s="57"/>
      <c r="I27" s="57"/>
      <c r="J27" s="57"/>
      <c r="K27" s="57"/>
      <c r="L27" s="57"/>
      <c r="M27" s="36" t="s">
        <v>7</v>
      </c>
      <c r="N27" s="37"/>
      <c r="O27" s="5">
        <f>SUM(O24:O26)</f>
        <v>0</v>
      </c>
    </row>
    <row r="28" spans="1:15" s="22" customFormat="1" ht="30" customHeight="1" x14ac:dyDescent="0.2">
      <c r="A28" s="57"/>
      <c r="B28" s="57"/>
      <c r="C28" s="57"/>
      <c r="D28" s="57"/>
      <c r="E28" s="57"/>
      <c r="F28" s="57"/>
      <c r="G28" s="57"/>
      <c r="H28" s="57"/>
      <c r="I28" s="57"/>
      <c r="J28" s="57"/>
      <c r="K28" s="57"/>
      <c r="L28" s="57"/>
      <c r="M28" s="72" t="s">
        <v>12</v>
      </c>
      <c r="N28" s="73"/>
      <c r="O28" s="6">
        <f>ROUND(O25*5%,0)</f>
        <v>0</v>
      </c>
    </row>
    <row r="29" spans="1:15" s="22" customFormat="1" ht="30" customHeight="1" x14ac:dyDescent="0.2">
      <c r="A29" s="57"/>
      <c r="B29" s="57"/>
      <c r="C29" s="57"/>
      <c r="D29" s="57"/>
      <c r="E29" s="57"/>
      <c r="F29" s="57"/>
      <c r="G29" s="57"/>
      <c r="H29" s="57"/>
      <c r="I29" s="57"/>
      <c r="J29" s="57"/>
      <c r="K29" s="57"/>
      <c r="L29" s="57"/>
      <c r="M29" s="72" t="s">
        <v>13</v>
      </c>
      <c r="N29" s="73"/>
      <c r="O29" s="4">
        <f>ROUND(O26*19%,0)</f>
        <v>0</v>
      </c>
    </row>
    <row r="30" spans="1:15" s="22" customFormat="1" ht="30" customHeight="1" x14ac:dyDescent="0.2">
      <c r="A30" s="57"/>
      <c r="B30" s="57"/>
      <c r="C30" s="57"/>
      <c r="D30" s="57"/>
      <c r="E30" s="57"/>
      <c r="F30" s="57"/>
      <c r="G30" s="57"/>
      <c r="H30" s="57"/>
      <c r="I30" s="57"/>
      <c r="J30" s="57"/>
      <c r="K30" s="57"/>
      <c r="L30" s="57"/>
      <c r="M30" s="36" t="s">
        <v>14</v>
      </c>
      <c r="N30" s="37"/>
      <c r="O30" s="5">
        <f>SUM(O28:O29)</f>
        <v>0</v>
      </c>
    </row>
    <row r="31" spans="1:15" s="22" customFormat="1" ht="30" customHeight="1" x14ac:dyDescent="0.2">
      <c r="A31" s="57"/>
      <c r="B31" s="57"/>
      <c r="C31" s="57"/>
      <c r="D31" s="57"/>
      <c r="E31" s="57"/>
      <c r="F31" s="57"/>
      <c r="G31" s="57"/>
      <c r="H31" s="57"/>
      <c r="I31" s="57"/>
      <c r="J31" s="57"/>
      <c r="K31" s="57"/>
      <c r="L31" s="57"/>
      <c r="M31" s="40" t="s">
        <v>33</v>
      </c>
      <c r="N31" s="41"/>
      <c r="O31" s="4">
        <f>SUMIF(I:I,8%,N:N)</f>
        <v>0</v>
      </c>
    </row>
    <row r="32" spans="1:15" s="22" customFormat="1" ht="37.5" customHeight="1" x14ac:dyDescent="0.2">
      <c r="A32" s="57"/>
      <c r="B32" s="57"/>
      <c r="C32" s="57"/>
      <c r="D32" s="57"/>
      <c r="E32" s="57"/>
      <c r="F32" s="57"/>
      <c r="G32" s="57"/>
      <c r="H32" s="57"/>
      <c r="I32" s="57"/>
      <c r="J32" s="57"/>
      <c r="K32" s="57"/>
      <c r="L32" s="57"/>
      <c r="M32" s="38" t="s">
        <v>32</v>
      </c>
      <c r="N32" s="39"/>
      <c r="O32" s="5">
        <f>SUM(O31)</f>
        <v>0</v>
      </c>
    </row>
    <row r="33" spans="1:15" s="22" customFormat="1" ht="44.25" customHeight="1" x14ac:dyDescent="0.2">
      <c r="A33" s="57"/>
      <c r="B33" s="57"/>
      <c r="C33" s="57"/>
      <c r="D33" s="57"/>
      <c r="E33" s="57"/>
      <c r="F33" s="57"/>
      <c r="G33" s="57"/>
      <c r="H33" s="57"/>
      <c r="I33" s="57"/>
      <c r="J33" s="57"/>
      <c r="K33" s="57"/>
      <c r="L33" s="57"/>
      <c r="M33" s="38" t="s">
        <v>15</v>
      </c>
      <c r="N33" s="39"/>
      <c r="O33" s="5">
        <f>+O27+O30+O32</f>
        <v>0</v>
      </c>
    </row>
    <row r="36" spans="1:15" x14ac:dyDescent="0.25">
      <c r="B36" s="35"/>
      <c r="C36" s="35"/>
    </row>
    <row r="37" spans="1:15" x14ac:dyDescent="0.25">
      <c r="B37" s="67"/>
      <c r="C37" s="67"/>
    </row>
    <row r="38" spans="1:15" ht="15.75" thickBot="1" x14ac:dyDescent="0.3">
      <c r="B38" s="68"/>
      <c r="C38" s="68"/>
    </row>
    <row r="39" spans="1:15" x14ac:dyDescent="0.25">
      <c r="B39" s="61" t="s">
        <v>20</v>
      </c>
      <c r="C39" s="61"/>
    </row>
    <row r="41" spans="1:15" x14ac:dyDescent="0.25">
      <c r="A41" s="25" t="s">
        <v>43</v>
      </c>
    </row>
    <row r="42" spans="1:15" x14ac:dyDescent="0.25">
      <c r="I42" s="33"/>
    </row>
  </sheetData>
  <sheetProtection algorithmName="SHA-512" hashValue="T2GBlsBz/Ltus6JKummaN1z27+gjf1ZTNj+gZEt8ojhTZVM1usSV+TfbXSS9WLn5xruBY31AASdMSp+nJDo6ew==" saltValue="qQqEAeXoef8uKK4dRIybvw==" spinCount="100000" sheet="1" scenarios="1" selectLockedCells="1"/>
  <mergeCells count="30">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 ref="A2:A5"/>
    <mergeCell ref="D12:G12"/>
    <mergeCell ref="A12:B16"/>
    <mergeCell ref="B2:M2"/>
    <mergeCell ref="B3:M3"/>
    <mergeCell ref="B4:M5"/>
    <mergeCell ref="M30:N30"/>
    <mergeCell ref="M33:N33"/>
    <mergeCell ref="M31:N31"/>
    <mergeCell ref="M32:N32"/>
    <mergeCell ref="N2:O2"/>
    <mergeCell ref="N3:O3"/>
    <mergeCell ref="N4:O4"/>
    <mergeCell ref="N5:O5"/>
  </mergeCells>
  <dataValidations count="1">
    <dataValidation type="whole" allowBlank="1" showInputMessage="1" showErrorMessage="1" sqref="F20:F23"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G20:G23</xm:sqref>
        </x14:dataValidation>
        <x14:dataValidation type="list" allowBlank="1" showInputMessage="1" showErrorMessage="1" xr:uid="{00000000-0002-0000-0000-000002000000}">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2022-10-19T22:26:18Z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