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hyvalbuena\OneDrive - Universidad de Cundinamarca\HEIDY-2022\PROCESOS DIRECTA -2022\18. F-CD-217 FESTIVAL EQUINO\3. DOCUMENTOS A PUBLICAR\"/>
    </mc:Choice>
  </mc:AlternateContent>
  <xr:revisionPtr revIDLastSave="75" documentId="6_{A099EF83-A197-4F3E-9D64-09C3E024AD64}" xr6:coauthVersionLast="36" xr6:coauthVersionMax="47" xr10:uidLastSave="{8C517127-4AF0-439B-B5A0-E4BCF4EFC1B1}"/>
  <bookViews>
    <workbookView xWindow="-120" yWindow="-120" windowWidth="15480" windowHeight="8250" xr2:uid="{00000000-000D-0000-FFFF-FFFF00000000}"/>
  </bookViews>
  <sheets>
    <sheet name="Hoja1" sheetId="1" r:id="rId1"/>
    <sheet name="Hoja2" sheetId="2" state="hidden" r:id="rId2"/>
  </sheets>
  <definedNames>
    <definedName name="_xlnm.Print_Area" localSheetId="0">Hoja1!$A$1:$O$52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c r="L20" i="1"/>
  <c r="N20" i="1" s="1"/>
  <c r="L28" i="1"/>
  <c r="M28" i="1" s="1"/>
  <c r="L29" i="1"/>
  <c r="N29" i="1" s="1"/>
  <c r="L30" i="1"/>
  <c r="N30" i="1" s="1"/>
  <c r="L31" i="1"/>
  <c r="N31" i="1" s="1"/>
  <c r="L32" i="1"/>
  <c r="M32" i="1" s="1"/>
  <c r="L33" i="1"/>
  <c r="M33" i="1" s="1"/>
  <c r="L34" i="1"/>
  <c r="N34" i="1" s="1"/>
  <c r="J28" i="1"/>
  <c r="J29" i="1"/>
  <c r="J30" i="1"/>
  <c r="K30" i="1" s="1"/>
  <c r="J31" i="1"/>
  <c r="J32" i="1"/>
  <c r="J33" i="1"/>
  <c r="J34" i="1"/>
  <c r="H28" i="1"/>
  <c r="K28" i="1" s="1"/>
  <c r="H29" i="1"/>
  <c r="H30" i="1"/>
  <c r="H31" i="1"/>
  <c r="K31" i="1" s="1"/>
  <c r="H32" i="1"/>
  <c r="K32" i="1" s="1"/>
  <c r="H33" i="1"/>
  <c r="K33" i="1" s="1"/>
  <c r="H34" i="1"/>
  <c r="K34" i="1" s="1"/>
  <c r="K29" i="1" l="1"/>
  <c r="M34" i="1"/>
  <c r="O34" i="1" s="1"/>
  <c r="M30" i="1"/>
  <c r="O30" i="1" s="1"/>
  <c r="N32" i="1"/>
  <c r="O32" i="1" s="1"/>
  <c r="K20" i="1"/>
  <c r="M31" i="1"/>
  <c r="O31" i="1" s="1"/>
  <c r="N28" i="1"/>
  <c r="O28" i="1" s="1"/>
  <c r="M29" i="1"/>
  <c r="O29" i="1" s="1"/>
  <c r="N33" i="1"/>
  <c r="O33" i="1" s="1"/>
  <c r="M20" i="1"/>
  <c r="O20" i="1" s="1"/>
  <c r="H21" i="1"/>
  <c r="H22" i="1"/>
  <c r="H23" i="1"/>
  <c r="H24" i="1"/>
  <c r="H25" i="1"/>
  <c r="H26" i="1"/>
  <c r="H27" i="1"/>
  <c r="J21" i="1"/>
  <c r="J22" i="1"/>
  <c r="J23" i="1"/>
  <c r="J24" i="1"/>
  <c r="J25" i="1"/>
  <c r="J26" i="1"/>
  <c r="J27" i="1"/>
  <c r="L21" i="1"/>
  <c r="N21" i="1" s="1"/>
  <c r="L22" i="1"/>
  <c r="N22" i="1" s="1"/>
  <c r="L23" i="1"/>
  <c r="M23" i="1" s="1"/>
  <c r="L24" i="1"/>
  <c r="N24" i="1" s="1"/>
  <c r="L25" i="1"/>
  <c r="N25" i="1" s="1"/>
  <c r="L26" i="1"/>
  <c r="M26" i="1" s="1"/>
  <c r="L27" i="1"/>
  <c r="N27" i="1" s="1"/>
  <c r="K23" i="1" l="1"/>
  <c r="K21" i="1"/>
  <c r="K26" i="1"/>
  <c r="M25" i="1"/>
  <c r="O25" i="1" s="1"/>
  <c r="K25" i="1"/>
  <c r="N26" i="1"/>
  <c r="O26" i="1" s="1"/>
  <c r="M27" i="1"/>
  <c r="O27" i="1" s="1"/>
  <c r="K24" i="1"/>
  <c r="K22" i="1"/>
  <c r="K27" i="1"/>
  <c r="M24" i="1"/>
  <c r="O24" i="1" s="1"/>
  <c r="M22" i="1"/>
  <c r="O22" i="1" s="1"/>
  <c r="M21" i="1"/>
  <c r="O21" i="1" s="1"/>
  <c r="N23" i="1"/>
  <c r="O23" i="1" s="1"/>
  <c r="O35" i="1" l="1"/>
  <c r="O36" i="1"/>
  <c r="O39" i="1" s="1"/>
  <c r="O42" i="1" l="1"/>
  <c r="O43" i="1" l="1"/>
  <c r="O37" i="1" l="1"/>
  <c r="O40" i="1" l="1"/>
  <c r="O41" i="1" s="1"/>
  <c r="O38" i="1"/>
  <c r="O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<sst xmlns="http://schemas.openxmlformats.org/spreadsheetml/2006/main" count="75" uniqueCount="62">
  <si>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</si>
  <si>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</si>
  <si>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</si>
  <si>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</si>
  <si>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</si>
  <si>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</si>
  <si>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</si>
  <si>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</si>
  <si>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</si>
  <si>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</si>
  <si>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</si>
  <si>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</si>
  <si>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</si>
  <si>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</si>
  <si>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</si>
  <si>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</si>
  <si>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</si>
  <si>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</si>
  <si>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</si>
  <si>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</si>
  <si>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</si>
  <si>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</si>
  <si>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</si>
  <si>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</si>
  <si>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</si>
  <si>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</si>
  <si>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</si>
  <si>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</si>
  <si>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</si>
  <si>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</si>
  <si>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</si>
  <si>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</si>
  <si>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</si>
  <si>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</si>
  <si>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</si>
  <si>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</si>
  <si>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</si>
  <si>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</si>
  <si>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</si>
  <si>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</si>
  <si>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</si>
  <si>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</si>
  <si>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UNIDAD</t>
  </si>
  <si>
    <t>32.1-41.3</t>
  </si>
  <si>
    <t>Alquiler de sistema estéreo, con cabinas de manejo independiente para comunicar la pista de juzgamiento y pesebreras, para garantizar la sucesión rápida y ordenada de las competencias. Dos micrófonos en Mesa técnica y un micrófono inalámbrico en pista.</t>
  </si>
  <si>
    <t>Alquiler pesebreras, de mínimo 2,50 m x 2,50 m de largo y ancho respectivamente, en tubo galvanizado de 2" de diámetro y forradas en tabla burra de 2,5 cm de espesor, con puerta de acceso de 1m de ancho y con cubierta en teja plástica. Armadas a dos aguas según disponibilidad de terreno y desnivel del piso con suministro de agua y alimentación equina.</t>
  </si>
  <si>
    <t>Alquiler pista dura en triplex de 28 milimetros o chileno de 24 milimetros, con  tramos de 50 cms y libres 35 cms y los otros 15vm cubiertos por cuartones internamente cada 50 cms  de 8cms de grueso; pista de 15metros de largo x 2metros de ancho, en MDF, para producir la sonoridad necesaria para el juzgamiento.</t>
  </si>
  <si>
    <t>BOLSAS PARA EMPACAR PRODUCTOS EN TEXTIL para comercializar el café que se produce en la UAA La esperanza, capacidad de 1/2 libra.  tipo de material acorde con marca institucional y registro invima</t>
  </si>
  <si>
    <t>FORMACION CAPACITACION Y DESARROLLLO MEDIANTE CONFERENCISTAS; conferencias con tiempo de duración de 45 min. tratando los temas de: Proceso de Obtención DE CAFE; Caracteristicas y requisitos de CAFE; Comercio Nacional e Internacional DE CAFE; Registro de Marca - Registro Invima; Producción de bebidas a base café, Barista y Mujer Caficultora. además, se  entrega CD etiquetado para cada participante conteniendo resumen de cada una de las conferencias o la memoria del evento, acompañado de su respectivo empaque </t>
  </si>
  <si>
    <t>Recebo, en material fino tipo sello, distribuido en capa homogénea en toda el área de pista blanda y a la altura de la pista dura. Sin material que pueda ocasionar daños en las extremidades de los equinos. Humedecido según la necesidad del momento; montaje, desmonte y retirado del material una vez finalizado el evento.</t>
  </si>
  <si>
    <t>SERVICIO DE ALQUILER COMBO (CARPA 1 MESA 1 SILLAS 1); El combo incluye:  1 carpa de 9 metros cuadrados 2 mesas y 4 sillas. </t>
  </si>
  <si>
    <t>SERVICIO DE SUMINISTRO DE COMIDAS Y BEBIDAS TIPO Almuerzo bandeja con carne, papa salada, arroz, plátano y guacamole, acompañada de bebida, para atención de equipo organización, personal técnico y expositores asistentes; plato y cubierto desechable Para ambos festivales NOTA: El estudio de mercado, ya cuenta con el 8% de IMPOCONSUMO</t>
  </si>
  <si>
    <t>SERVICIO DE SUMINISTRO DE COMIDAS Y BEBIDAS TIPO REFRIGERIOS QUE CONSTA DE jugo natural y sandwich de pollo y queso NOTA: El estudio de mercado, ya cuenta con el 8% de IMPOCONSUMO</t>
  </si>
  <si>
    <t>SERVICIO DE SUMINISTRO DE COMIDAS Y BEBIDAS TIPO TINTOS BARRA de café en recipientes de cartón desechable de 4 onzas NOTA: El estudio de mercado, ya cuenta con el 8% de IMPOCONSUMO</t>
  </si>
  <si>
    <t>SERVICIOS CULTURALES Evento cultural CAC Realizar evento cultural musical, para el cierre del evento del primer dia y de duración de 30 minutos </t>
  </si>
  <si>
    <t>Cascabillo de cereal por paca de 40 kilogramos para cama de pesebreras</t>
  </si>
  <si>
    <t>PACA</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</si>
  <si>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</si>
  <si>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SERVICIO DE INSTALACIÓN DE CONDUCTIVIDAD ELECTRICA , Instalación de puntos toma doble de electricidad 2 por carpa bajo las normas retie y con la protección necesaria para los asistentes, servicio por metro.</t>
  </si>
  <si>
    <t>METROS</t>
  </si>
  <si>
    <t>SERVICIO DE TRANSPORTE TERRESTRE LOCAL DE
PASAJEROS: bus con capacidad para 30 pasajeros. Visita a la Unidad Agroambiental la Esperanza Fusagasugá.
Ruta: Salida: Universidad de Cundinamarca- sede Fusagasugá, Unidad Agroambiental la Esperanza Fusagasugá (5 Km), llegada: Universidad de Cundinamarca- sede Fusagasugá (5 Km).
Las distancias calculadas son un aproximado. El proponente deberá considerar posibles variaciones en la mismas.</t>
  </si>
  <si>
    <t>SERVICIO DE TRANSPORTE TERRESTRE LOCAL DE
PASAJEROS: bus con capacidad para 30 pasajeros. Visita a 3 fincas productoras de café ubicadas en Tibacuy, Silvania y Fusagasugá.
Ruta: Salida: Universidad de Cundinamarca- sede Fusagasugá, Tibacuy (28 Km), Silvania (30 km).  Fusagasugá Bonnet (30 km), llegada: Universidad de Cundinamarca- sede Fusagasugá (5 Km).
Las distancias calculadas son un aproximado. El proponente deberá considerar posibles variaciones en la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</si>
</sst>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sz val="14"/>
      <color theme="1"/>
      <name val="Arial"/>
      <family val="2"/>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hidden="1"/>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31" fillId="0" borderId="28" xfId="0" applyFont="1" applyBorder="1" applyAlignment="1">
      <alignment wrapText="1"/>
    </xf>
    <xf numFmtId="0" fontId="28" fillId="0" borderId="28" xfId="0" applyFont="1" applyBorder="1" applyAlignment="1">
      <alignment horizontal="center" vertical="center" wrapText="1"/>
    </xf>
    <xf numFmtId="0" fontId="32"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topLeftCell="A16" zoomScale="60" zoomScaleNormal="60" zoomScaleSheetLayoutView="70" zoomScalePageLayoutView="55" workbookViewId="0">
      <selection activeCell="I21" sqref="I21"/>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19.57031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6"/>
      <c r="B2" s="73" t="s">
        <v>0</v>
      </c>
      <c r="C2" s="73"/>
      <c r="D2" s="73"/>
      <c r="E2" s="73"/>
      <c r="F2" s="73"/>
      <c r="G2" s="73"/>
      <c r="H2" s="73"/>
      <c r="I2" s="73"/>
      <c r="J2" s="73"/>
      <c r="K2" s="73"/>
      <c r="L2" s="73"/>
      <c r="M2" s="73"/>
      <c r="N2" s="78" t="s">
        <v>37</v>
      </c>
      <c r="O2" s="78"/>
    </row>
    <row r="3" spans="1:15" ht="15.75" customHeight="1" x14ac:dyDescent="0.25">
      <c r="A3" s="66"/>
      <c r="B3" s="73" t="s">
        <v>1</v>
      </c>
      <c r="C3" s="73"/>
      <c r="D3" s="73"/>
      <c r="E3" s="73"/>
      <c r="F3" s="73"/>
      <c r="G3" s="73"/>
      <c r="H3" s="73"/>
      <c r="I3" s="73"/>
      <c r="J3" s="73"/>
      <c r="K3" s="73"/>
      <c r="L3" s="73"/>
      <c r="M3" s="73"/>
      <c r="N3" s="78" t="s">
        <v>40</v>
      </c>
      <c r="O3" s="78"/>
    </row>
    <row r="4" spans="1:15" ht="16.5" customHeight="1" x14ac:dyDescent="0.25">
      <c r="A4" s="66"/>
      <c r="B4" s="73" t="s">
        <v>36</v>
      </c>
      <c r="C4" s="73"/>
      <c r="D4" s="73"/>
      <c r="E4" s="73"/>
      <c r="F4" s="73"/>
      <c r="G4" s="73"/>
      <c r="H4" s="73"/>
      <c r="I4" s="73"/>
      <c r="J4" s="73"/>
      <c r="K4" s="73"/>
      <c r="L4" s="73"/>
      <c r="M4" s="73"/>
      <c r="N4" s="78" t="s">
        <v>41</v>
      </c>
      <c r="O4" s="78"/>
    </row>
    <row r="5" spans="1:15" ht="15" customHeight="1" x14ac:dyDescent="0.25">
      <c r="A5" s="66"/>
      <c r="B5" s="73"/>
      <c r="C5" s="73"/>
      <c r="D5" s="73"/>
      <c r="E5" s="73"/>
      <c r="F5" s="73"/>
      <c r="G5" s="73"/>
      <c r="H5" s="73"/>
      <c r="I5" s="73"/>
      <c r="J5" s="73"/>
      <c r="K5" s="73"/>
      <c r="L5" s="73"/>
      <c r="M5" s="73"/>
      <c r="N5" s="78" t="s">
        <v>38</v>
      </c>
      <c r="O5" s="78"/>
    </row>
    <row r="7" spans="1:15" x14ac:dyDescent="0.25">
      <c r="A7" s="8" t="s">
        <v>39</v>
      </c>
    </row>
    <row r="8" spans="1:15" x14ac:dyDescent="0.25">
      <c r="A8" s="8"/>
    </row>
    <row r="9" spans="1:15" x14ac:dyDescent="0.25">
      <c r="A9" s="9" t="s">
        <v>29</v>
      </c>
    </row>
    <row r="10" spans="1:15" ht="25.5" customHeight="1" x14ac:dyDescent="0.25">
      <c r="A10" s="47" t="s">
        <v>28</v>
      </c>
      <c r="B10" s="47"/>
      <c r="C10" s="10"/>
      <c r="E10" s="11" t="s">
        <v>21</v>
      </c>
      <c r="F10" s="52"/>
      <c r="G10" s="53"/>
      <c r="K10" s="12" t="s">
        <v>16</v>
      </c>
      <c r="L10" s="54"/>
      <c r="M10" s="55"/>
      <c r="N10" s="56"/>
    </row>
    <row r="11" spans="1:15" ht="15.75" thickBot="1" x14ac:dyDescent="0.3">
      <c r="A11" s="10"/>
      <c r="B11" s="10"/>
      <c r="C11" s="10"/>
      <c r="E11" s="13"/>
      <c r="F11" s="29"/>
      <c r="G11" s="13"/>
      <c r="K11" s="14"/>
      <c r="L11" s="15"/>
      <c r="M11" s="15"/>
      <c r="N11" s="15"/>
    </row>
    <row r="12" spans="1:15" ht="30.75" customHeight="1" thickBot="1" x14ac:dyDescent="0.3">
      <c r="A12" s="67" t="s">
        <v>26</v>
      </c>
      <c r="B12" s="68"/>
      <c r="C12" s="16"/>
      <c r="D12" s="49" t="s">
        <v>17</v>
      </c>
      <c r="E12" s="50"/>
      <c r="F12" s="50"/>
      <c r="G12" s="51"/>
      <c r="H12" s="5"/>
      <c r="I12" s="24"/>
      <c r="J12" s="24"/>
      <c r="K12" s="14"/>
    </row>
    <row r="13" spans="1:15" ht="15.75" thickBot="1" x14ac:dyDescent="0.3">
      <c r="A13" s="69"/>
      <c r="B13" s="70"/>
      <c r="C13" s="16"/>
      <c r="D13" s="17"/>
      <c r="E13" s="13"/>
      <c r="F13" s="29"/>
      <c r="G13" s="13"/>
      <c r="K13" s="14"/>
    </row>
    <row r="14" spans="1:15" ht="30" customHeight="1" thickBot="1" x14ac:dyDescent="0.3">
      <c r="A14" s="69"/>
      <c r="B14" s="70"/>
      <c r="C14" s="16"/>
      <c r="D14" s="49" t="s">
        <v>18</v>
      </c>
      <c r="E14" s="50"/>
      <c r="F14" s="50"/>
      <c r="G14" s="51"/>
      <c r="H14" s="5"/>
      <c r="I14" s="24"/>
      <c r="J14" s="24"/>
      <c r="K14" s="14"/>
    </row>
    <row r="15" spans="1:15" ht="18.75" customHeight="1" thickBot="1" x14ac:dyDescent="0.3">
      <c r="A15" s="69"/>
      <c r="B15" s="70"/>
      <c r="C15" s="16"/>
      <c r="E15" s="13"/>
      <c r="F15" s="29"/>
      <c r="G15" s="13"/>
      <c r="K15" s="14"/>
    </row>
    <row r="16" spans="1:15" ht="24" customHeight="1" thickBot="1" x14ac:dyDescent="0.3">
      <c r="A16" s="71"/>
      <c r="B16" s="72"/>
      <c r="C16" s="16"/>
      <c r="D16" s="49" t="s">
        <v>22</v>
      </c>
      <c r="E16" s="50"/>
      <c r="F16" s="50"/>
      <c r="G16" s="51"/>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8" customFormat="1" ht="126.75" customHeight="1" x14ac:dyDescent="0.25">
      <c r="A20" s="31">
        <v>1</v>
      </c>
      <c r="B20" s="39" t="s">
        <v>44</v>
      </c>
      <c r="C20" s="32"/>
      <c r="D20" s="40">
        <v>1</v>
      </c>
      <c r="E20" s="33" t="s">
        <v>42</v>
      </c>
      <c r="F20" s="34">
        <v>0</v>
      </c>
      <c r="G20" s="35">
        <v>0</v>
      </c>
      <c r="H20" s="36">
        <f t="shared" ref="H20:H34" si="0">+ROUND(F20*G20,0)</f>
        <v>0</v>
      </c>
      <c r="I20" s="35">
        <v>0</v>
      </c>
      <c r="J20" s="36">
        <f t="shared" ref="J20:J34" si="1">ROUND(F20*I20,0)</f>
        <v>0</v>
      </c>
      <c r="K20" s="36">
        <f t="shared" ref="K20:K34" si="2">ROUND(F20+H20+J20,0)</f>
        <v>0</v>
      </c>
      <c r="L20" s="36">
        <f t="shared" ref="L20:L34" si="3">ROUND(F20*D20,0)</f>
        <v>0</v>
      </c>
      <c r="M20" s="36">
        <f t="shared" ref="M20:M34" si="4">ROUND(L20*G20,0)</f>
        <v>0</v>
      </c>
      <c r="N20" s="36">
        <f t="shared" ref="N20:N34" si="5">ROUND(L20*I20,0)</f>
        <v>0</v>
      </c>
      <c r="O20" s="37">
        <f t="shared" ref="O20:O34" si="6">ROUND(L20+N20+M20,0)</f>
        <v>0</v>
      </c>
    </row>
    <row r="21" spans="1:15" s="38" customFormat="1" ht="152.25" customHeight="1" x14ac:dyDescent="0.25">
      <c r="A21" s="31">
        <v>2</v>
      </c>
      <c r="B21" s="39" t="s">
        <v>45</v>
      </c>
      <c r="C21" s="32"/>
      <c r="D21" s="40">
        <v>73</v>
      </c>
      <c r="E21" s="33" t="s">
        <v>42</v>
      </c>
      <c r="F21" s="34">
        <v>0</v>
      </c>
      <c r="G21" s="35">
        <v>0</v>
      </c>
      <c r="H21" s="36">
        <f t="shared" si="0"/>
        <v>0</v>
      </c>
      <c r="I21" s="35">
        <v>0</v>
      </c>
      <c r="J21" s="36">
        <f t="shared" si="1"/>
        <v>0</v>
      </c>
      <c r="K21" s="36">
        <f t="shared" si="2"/>
        <v>0</v>
      </c>
      <c r="L21" s="36">
        <f t="shared" si="3"/>
        <v>0</v>
      </c>
      <c r="M21" s="36">
        <f t="shared" si="4"/>
        <v>0</v>
      </c>
      <c r="N21" s="36">
        <f t="shared" si="5"/>
        <v>0</v>
      </c>
      <c r="O21" s="37">
        <f t="shared" si="6"/>
        <v>0</v>
      </c>
    </row>
    <row r="22" spans="1:15" s="38" customFormat="1" ht="145.5" customHeight="1" x14ac:dyDescent="0.25">
      <c r="A22" s="31">
        <v>3</v>
      </c>
      <c r="B22" s="39" t="s">
        <v>46</v>
      </c>
      <c r="C22" s="32"/>
      <c r="D22" s="40">
        <v>1</v>
      </c>
      <c r="E22" s="33" t="s">
        <v>42</v>
      </c>
      <c r="F22" s="34">
        <v>0</v>
      </c>
      <c r="G22" s="35">
        <v>0</v>
      </c>
      <c r="H22" s="36">
        <f t="shared" si="0"/>
        <v>0</v>
      </c>
      <c r="I22" s="35">
        <v>0</v>
      </c>
      <c r="J22" s="36">
        <f t="shared" si="1"/>
        <v>0</v>
      </c>
      <c r="K22" s="36">
        <f t="shared" si="2"/>
        <v>0</v>
      </c>
      <c r="L22" s="36">
        <f t="shared" si="3"/>
        <v>0</v>
      </c>
      <c r="M22" s="36">
        <f t="shared" si="4"/>
        <v>0</v>
      </c>
      <c r="N22" s="36">
        <f t="shared" si="5"/>
        <v>0</v>
      </c>
      <c r="O22" s="37">
        <f t="shared" si="6"/>
        <v>0</v>
      </c>
    </row>
    <row r="23" spans="1:15" s="38" customFormat="1" ht="103.5" customHeight="1" x14ac:dyDescent="0.25">
      <c r="A23" s="31">
        <v>4</v>
      </c>
      <c r="B23" s="39" t="s">
        <v>47</v>
      </c>
      <c r="C23" s="32"/>
      <c r="D23" s="40">
        <v>680</v>
      </c>
      <c r="E23" s="33" t="s">
        <v>42</v>
      </c>
      <c r="F23" s="34">
        <v>0</v>
      </c>
      <c r="G23" s="35">
        <v>0</v>
      </c>
      <c r="H23" s="36">
        <f t="shared" si="0"/>
        <v>0</v>
      </c>
      <c r="I23" s="35">
        <v>0</v>
      </c>
      <c r="J23" s="36">
        <f t="shared" si="1"/>
        <v>0</v>
      </c>
      <c r="K23" s="36">
        <f t="shared" si="2"/>
        <v>0</v>
      </c>
      <c r="L23" s="36">
        <f t="shared" si="3"/>
        <v>0</v>
      </c>
      <c r="M23" s="36">
        <f t="shared" si="4"/>
        <v>0</v>
      </c>
      <c r="N23" s="36">
        <f t="shared" si="5"/>
        <v>0</v>
      </c>
      <c r="O23" s="37">
        <f t="shared" si="6"/>
        <v>0</v>
      </c>
    </row>
    <row r="24" spans="1:15" s="38" customFormat="1" ht="42" customHeight="1" x14ac:dyDescent="0.25">
      <c r="A24" s="31">
        <v>5</v>
      </c>
      <c r="B24" s="39" t="s">
        <v>55</v>
      </c>
      <c r="C24" s="32"/>
      <c r="D24" s="40">
        <v>50</v>
      </c>
      <c r="E24" s="33" t="s">
        <v>56</v>
      </c>
      <c r="F24" s="34">
        <v>0</v>
      </c>
      <c r="G24" s="35">
        <v>0</v>
      </c>
      <c r="H24" s="36">
        <f t="shared" si="0"/>
        <v>0</v>
      </c>
      <c r="I24" s="35">
        <v>0</v>
      </c>
      <c r="J24" s="36">
        <f t="shared" si="1"/>
        <v>0</v>
      </c>
      <c r="K24" s="36">
        <f t="shared" si="2"/>
        <v>0</v>
      </c>
      <c r="L24" s="36">
        <f t="shared" si="3"/>
        <v>0</v>
      </c>
      <c r="M24" s="36">
        <f t="shared" si="4"/>
        <v>0</v>
      </c>
      <c r="N24" s="36">
        <f t="shared" si="5"/>
        <v>0</v>
      </c>
      <c r="O24" s="37">
        <f t="shared" si="6"/>
        <v>0</v>
      </c>
    </row>
    <row r="25" spans="1:15" s="38" customFormat="1" ht="220.5" customHeight="1" x14ac:dyDescent="0.25">
      <c r="A25" s="31">
        <v>6</v>
      </c>
      <c r="B25" s="39" t="s">
        <v>48</v>
      </c>
      <c r="C25" s="32"/>
      <c r="D25" s="40">
        <v>10</v>
      </c>
      <c r="E25" s="33" t="s">
        <v>42</v>
      </c>
      <c r="F25" s="34">
        <v>0</v>
      </c>
      <c r="G25" s="35">
        <v>0</v>
      </c>
      <c r="H25" s="36">
        <f t="shared" si="0"/>
        <v>0</v>
      </c>
      <c r="I25" s="35">
        <v>0</v>
      </c>
      <c r="J25" s="36">
        <f t="shared" si="1"/>
        <v>0</v>
      </c>
      <c r="K25" s="36">
        <f t="shared" si="2"/>
        <v>0</v>
      </c>
      <c r="L25" s="36">
        <f t="shared" si="3"/>
        <v>0</v>
      </c>
      <c r="M25" s="36">
        <f t="shared" si="4"/>
        <v>0</v>
      </c>
      <c r="N25" s="36">
        <f t="shared" si="5"/>
        <v>0</v>
      </c>
      <c r="O25" s="37">
        <f t="shared" si="6"/>
        <v>0</v>
      </c>
    </row>
    <row r="26" spans="1:15" s="38" customFormat="1" ht="149.25" customHeight="1" x14ac:dyDescent="0.25">
      <c r="A26" s="31">
        <v>7</v>
      </c>
      <c r="B26" s="39" t="s">
        <v>49</v>
      </c>
      <c r="C26" s="32"/>
      <c r="D26" s="40">
        <v>10</v>
      </c>
      <c r="E26" s="33" t="s">
        <v>42</v>
      </c>
      <c r="F26" s="34">
        <v>0</v>
      </c>
      <c r="G26" s="35">
        <v>0</v>
      </c>
      <c r="H26" s="36">
        <f t="shared" si="0"/>
        <v>0</v>
      </c>
      <c r="I26" s="35">
        <v>0</v>
      </c>
      <c r="J26" s="36">
        <f t="shared" si="1"/>
        <v>0</v>
      </c>
      <c r="K26" s="36">
        <f t="shared" si="2"/>
        <v>0</v>
      </c>
      <c r="L26" s="36">
        <f t="shared" si="3"/>
        <v>0</v>
      </c>
      <c r="M26" s="36">
        <f t="shared" si="4"/>
        <v>0</v>
      </c>
      <c r="N26" s="36">
        <f t="shared" si="5"/>
        <v>0</v>
      </c>
      <c r="O26" s="37">
        <f t="shared" si="6"/>
        <v>0</v>
      </c>
    </row>
    <row r="27" spans="1:15" s="38" customFormat="1" ht="74.25" customHeight="1" x14ac:dyDescent="0.25">
      <c r="A27" s="31">
        <v>8</v>
      </c>
      <c r="B27" s="39" t="s">
        <v>50</v>
      </c>
      <c r="C27" s="32"/>
      <c r="D27" s="40">
        <v>5</v>
      </c>
      <c r="E27" s="33" t="s">
        <v>42</v>
      </c>
      <c r="F27" s="34">
        <v>0</v>
      </c>
      <c r="G27" s="35">
        <v>0</v>
      </c>
      <c r="H27" s="36">
        <f t="shared" si="0"/>
        <v>0</v>
      </c>
      <c r="I27" s="35">
        <v>0</v>
      </c>
      <c r="J27" s="36">
        <f t="shared" si="1"/>
        <v>0</v>
      </c>
      <c r="K27" s="36">
        <f t="shared" si="2"/>
        <v>0</v>
      </c>
      <c r="L27" s="36">
        <f t="shared" si="3"/>
        <v>0</v>
      </c>
      <c r="M27" s="36">
        <f t="shared" si="4"/>
        <v>0</v>
      </c>
      <c r="N27" s="36">
        <f t="shared" si="5"/>
        <v>0</v>
      </c>
      <c r="O27" s="37">
        <f t="shared" si="6"/>
        <v>0</v>
      </c>
    </row>
    <row r="28" spans="1:15" s="38" customFormat="1" ht="88.5" customHeight="1" x14ac:dyDescent="0.25">
      <c r="A28" s="31">
        <v>9</v>
      </c>
      <c r="B28" s="39" t="s">
        <v>58</v>
      </c>
      <c r="C28" s="32"/>
      <c r="D28" s="40">
        <v>100</v>
      </c>
      <c r="E28" s="33" t="s">
        <v>59</v>
      </c>
      <c r="F28" s="34">
        <v>0</v>
      </c>
      <c r="G28" s="35">
        <v>0</v>
      </c>
      <c r="H28" s="36">
        <f t="shared" si="0"/>
        <v>0</v>
      </c>
      <c r="I28" s="35">
        <v>0</v>
      </c>
      <c r="J28" s="36">
        <f t="shared" si="1"/>
        <v>0</v>
      </c>
      <c r="K28" s="36">
        <f t="shared" si="2"/>
        <v>0</v>
      </c>
      <c r="L28" s="36">
        <f t="shared" si="3"/>
        <v>0</v>
      </c>
      <c r="M28" s="36">
        <f t="shared" si="4"/>
        <v>0</v>
      </c>
      <c r="N28" s="36">
        <f t="shared" si="5"/>
        <v>0</v>
      </c>
      <c r="O28" s="37">
        <f t="shared" si="6"/>
        <v>0</v>
      </c>
    </row>
    <row r="29" spans="1:15" s="38" customFormat="1" ht="169.5" customHeight="1" x14ac:dyDescent="0.25">
      <c r="A29" s="31">
        <v>10</v>
      </c>
      <c r="B29" s="39" t="s">
        <v>51</v>
      </c>
      <c r="C29" s="32"/>
      <c r="D29" s="40">
        <v>500</v>
      </c>
      <c r="E29" s="33" t="s">
        <v>42</v>
      </c>
      <c r="F29" s="34">
        <v>0</v>
      </c>
      <c r="G29" s="35">
        <v>0</v>
      </c>
      <c r="H29" s="36">
        <f t="shared" si="0"/>
        <v>0</v>
      </c>
      <c r="I29" s="35">
        <v>0</v>
      </c>
      <c r="J29" s="36">
        <f t="shared" si="1"/>
        <v>0</v>
      </c>
      <c r="K29" s="36">
        <f t="shared" si="2"/>
        <v>0</v>
      </c>
      <c r="L29" s="36">
        <f t="shared" si="3"/>
        <v>0</v>
      </c>
      <c r="M29" s="36">
        <f t="shared" si="4"/>
        <v>0</v>
      </c>
      <c r="N29" s="36">
        <f t="shared" si="5"/>
        <v>0</v>
      </c>
      <c r="O29" s="37">
        <f t="shared" si="6"/>
        <v>0</v>
      </c>
    </row>
    <row r="30" spans="1:15" s="38" customFormat="1" ht="99.75" customHeight="1" x14ac:dyDescent="0.25">
      <c r="A30" s="31">
        <v>11</v>
      </c>
      <c r="B30" s="39" t="s">
        <v>52</v>
      </c>
      <c r="C30" s="32"/>
      <c r="D30" s="40">
        <v>800</v>
      </c>
      <c r="E30" s="33" t="s">
        <v>42</v>
      </c>
      <c r="F30" s="34">
        <v>0</v>
      </c>
      <c r="G30" s="35">
        <v>0</v>
      </c>
      <c r="H30" s="36">
        <f t="shared" si="0"/>
        <v>0</v>
      </c>
      <c r="I30" s="35">
        <v>0</v>
      </c>
      <c r="J30" s="36">
        <f t="shared" si="1"/>
        <v>0</v>
      </c>
      <c r="K30" s="36">
        <f t="shared" si="2"/>
        <v>0</v>
      </c>
      <c r="L30" s="36">
        <f t="shared" si="3"/>
        <v>0</v>
      </c>
      <c r="M30" s="36">
        <f t="shared" si="4"/>
        <v>0</v>
      </c>
      <c r="N30" s="36">
        <f t="shared" si="5"/>
        <v>0</v>
      </c>
      <c r="O30" s="37">
        <f t="shared" si="6"/>
        <v>0</v>
      </c>
    </row>
    <row r="31" spans="1:15" s="38" customFormat="1" ht="101.25" customHeight="1" x14ac:dyDescent="0.25">
      <c r="A31" s="31">
        <v>12</v>
      </c>
      <c r="B31" s="39" t="s">
        <v>53</v>
      </c>
      <c r="C31" s="32"/>
      <c r="D31" s="40">
        <v>2200</v>
      </c>
      <c r="E31" s="33" t="s">
        <v>42</v>
      </c>
      <c r="F31" s="34">
        <v>0</v>
      </c>
      <c r="G31" s="35">
        <v>0</v>
      </c>
      <c r="H31" s="36">
        <f t="shared" si="0"/>
        <v>0</v>
      </c>
      <c r="I31" s="35">
        <v>0</v>
      </c>
      <c r="J31" s="36">
        <f t="shared" si="1"/>
        <v>0</v>
      </c>
      <c r="K31" s="36">
        <f t="shared" si="2"/>
        <v>0</v>
      </c>
      <c r="L31" s="36">
        <f t="shared" si="3"/>
        <v>0</v>
      </c>
      <c r="M31" s="36">
        <f t="shared" si="4"/>
        <v>0</v>
      </c>
      <c r="N31" s="36">
        <f t="shared" si="5"/>
        <v>0</v>
      </c>
      <c r="O31" s="37">
        <f t="shared" si="6"/>
        <v>0</v>
      </c>
    </row>
    <row r="32" spans="1:15" s="38" customFormat="1" ht="291" customHeight="1" x14ac:dyDescent="0.25">
      <c r="A32" s="31">
        <v>13</v>
      </c>
      <c r="B32" s="39" t="s">
        <v>61</v>
      </c>
      <c r="C32" s="32"/>
      <c r="D32" s="40">
        <v>2</v>
      </c>
      <c r="E32" s="33" t="s">
        <v>42</v>
      </c>
      <c r="F32" s="34">
        <v>0</v>
      </c>
      <c r="G32" s="35">
        <v>0</v>
      </c>
      <c r="H32" s="36">
        <f t="shared" si="0"/>
        <v>0</v>
      </c>
      <c r="I32" s="35">
        <v>0</v>
      </c>
      <c r="J32" s="36">
        <f t="shared" si="1"/>
        <v>0</v>
      </c>
      <c r="K32" s="36">
        <f t="shared" si="2"/>
        <v>0</v>
      </c>
      <c r="L32" s="36">
        <f t="shared" si="3"/>
        <v>0</v>
      </c>
      <c r="M32" s="36">
        <f t="shared" si="4"/>
        <v>0</v>
      </c>
      <c r="N32" s="36">
        <f t="shared" si="5"/>
        <v>0</v>
      </c>
      <c r="O32" s="37">
        <f t="shared" si="6"/>
        <v>0</v>
      </c>
    </row>
    <row r="33" spans="1:15" s="38" customFormat="1" ht="279.75" customHeight="1" x14ac:dyDescent="0.25">
      <c r="A33" s="31">
        <v>14</v>
      </c>
      <c r="B33" s="39" t="s">
        <v>60</v>
      </c>
      <c r="C33" s="32"/>
      <c r="D33" s="40">
        <v>2</v>
      </c>
      <c r="E33" s="33" t="s">
        <v>42</v>
      </c>
      <c r="F33" s="34">
        <v>0</v>
      </c>
      <c r="G33" s="35">
        <v>0</v>
      </c>
      <c r="H33" s="36">
        <f t="shared" si="0"/>
        <v>0</v>
      </c>
      <c r="I33" s="35">
        <v>0</v>
      </c>
      <c r="J33" s="36">
        <f t="shared" si="1"/>
        <v>0</v>
      </c>
      <c r="K33" s="36">
        <f t="shared" si="2"/>
        <v>0</v>
      </c>
      <c r="L33" s="36">
        <f t="shared" si="3"/>
        <v>0</v>
      </c>
      <c r="M33" s="36">
        <f t="shared" si="4"/>
        <v>0</v>
      </c>
      <c r="N33" s="36">
        <f t="shared" si="5"/>
        <v>0</v>
      </c>
      <c r="O33" s="37">
        <f t="shared" si="6"/>
        <v>0</v>
      </c>
    </row>
    <row r="34" spans="1:15" s="38" customFormat="1" ht="87" customHeight="1" x14ac:dyDescent="0.25">
      <c r="A34" s="31">
        <v>15</v>
      </c>
      <c r="B34" s="39" t="s">
        <v>54</v>
      </c>
      <c r="C34" s="32"/>
      <c r="D34" s="40">
        <v>2</v>
      </c>
      <c r="E34" s="33" t="s">
        <v>42</v>
      </c>
      <c r="F34" s="34">
        <v>0</v>
      </c>
      <c r="G34" s="35">
        <v>0</v>
      </c>
      <c r="H34" s="36">
        <f t="shared" si="0"/>
        <v>0</v>
      </c>
      <c r="I34" s="35">
        <v>0</v>
      </c>
      <c r="J34" s="36">
        <f t="shared" si="1"/>
        <v>0</v>
      </c>
      <c r="K34" s="36">
        <f t="shared" si="2"/>
        <v>0</v>
      </c>
      <c r="L34" s="36">
        <f t="shared" si="3"/>
        <v>0</v>
      </c>
      <c r="M34" s="36">
        <f t="shared" si="4"/>
        <v>0</v>
      </c>
      <c r="N34" s="36">
        <f t="shared" si="5"/>
        <v>0</v>
      </c>
      <c r="O34" s="37">
        <f t="shared" si="6"/>
        <v>0</v>
      </c>
    </row>
    <row r="35" spans="1:15" s="21" customFormat="1" ht="42" customHeight="1" thickBot="1" x14ac:dyDescent="0.25">
      <c r="A35" s="16"/>
      <c r="B35" s="59"/>
      <c r="C35" s="59"/>
      <c r="D35" s="59"/>
      <c r="E35" s="59"/>
      <c r="F35" s="59"/>
      <c r="G35" s="59"/>
      <c r="H35" s="59"/>
      <c r="I35" s="59"/>
      <c r="J35" s="59"/>
      <c r="K35" s="59"/>
      <c r="L35" s="59"/>
      <c r="M35" s="60" t="s">
        <v>35</v>
      </c>
      <c r="N35" s="60"/>
      <c r="O35" s="26">
        <f>SUMIF(G:G,0%,L:L)</f>
        <v>0</v>
      </c>
    </row>
    <row r="36" spans="1:15" s="21" customFormat="1" ht="39" customHeight="1" thickBot="1" x14ac:dyDescent="0.25">
      <c r="A36" s="45" t="s">
        <v>24</v>
      </c>
      <c r="B36" s="46"/>
      <c r="C36" s="46"/>
      <c r="D36" s="46"/>
      <c r="E36" s="46"/>
      <c r="F36" s="46"/>
      <c r="G36" s="46"/>
      <c r="H36" s="46"/>
      <c r="I36" s="46"/>
      <c r="J36" s="46"/>
      <c r="K36" s="46"/>
      <c r="L36" s="46"/>
      <c r="M36" s="61" t="s">
        <v>10</v>
      </c>
      <c r="N36" s="61"/>
      <c r="O36" s="2">
        <f>SUMIF(G:G,5%,L:L)</f>
        <v>0</v>
      </c>
    </row>
    <row r="37" spans="1:15" s="21" customFormat="1" ht="30" customHeight="1" x14ac:dyDescent="0.2">
      <c r="A37" s="41" t="s">
        <v>57</v>
      </c>
      <c r="B37" s="42"/>
      <c r="C37" s="42"/>
      <c r="D37" s="42"/>
      <c r="E37" s="42"/>
      <c r="F37" s="42"/>
      <c r="G37" s="42"/>
      <c r="H37" s="42"/>
      <c r="I37" s="42"/>
      <c r="J37" s="42"/>
      <c r="K37" s="42"/>
      <c r="L37" s="43"/>
      <c r="M37" s="61" t="s">
        <v>11</v>
      </c>
      <c r="N37" s="61"/>
      <c r="O37" s="2">
        <f>SUMIF(G:G,19%,L:L)</f>
        <v>0</v>
      </c>
    </row>
    <row r="38" spans="1:15" s="21" customFormat="1" ht="30" customHeight="1" x14ac:dyDescent="0.2">
      <c r="A38" s="44"/>
      <c r="B38" s="44"/>
      <c r="C38" s="44"/>
      <c r="D38" s="44"/>
      <c r="E38" s="44"/>
      <c r="F38" s="44"/>
      <c r="G38" s="44"/>
      <c r="H38" s="44"/>
      <c r="I38" s="44"/>
      <c r="J38" s="44"/>
      <c r="K38" s="44"/>
      <c r="L38" s="44"/>
      <c r="M38" s="62" t="s">
        <v>7</v>
      </c>
      <c r="N38" s="63"/>
      <c r="O38" s="3">
        <f>SUM(O35:O37)</f>
        <v>0</v>
      </c>
    </row>
    <row r="39" spans="1:15" s="21" customFormat="1" ht="30" customHeight="1" x14ac:dyDescent="0.2">
      <c r="A39" s="44"/>
      <c r="B39" s="44"/>
      <c r="C39" s="44"/>
      <c r="D39" s="44"/>
      <c r="E39" s="44"/>
      <c r="F39" s="44"/>
      <c r="G39" s="44"/>
      <c r="H39" s="44"/>
      <c r="I39" s="44"/>
      <c r="J39" s="44"/>
      <c r="K39" s="44"/>
      <c r="L39" s="44"/>
      <c r="M39" s="64" t="s">
        <v>12</v>
      </c>
      <c r="N39" s="65"/>
      <c r="O39" s="4">
        <f>ROUND(O36*5%,0)</f>
        <v>0</v>
      </c>
    </row>
    <row r="40" spans="1:15" s="21" customFormat="1" ht="30" customHeight="1" x14ac:dyDescent="0.2">
      <c r="A40" s="44"/>
      <c r="B40" s="44"/>
      <c r="C40" s="44"/>
      <c r="D40" s="44"/>
      <c r="E40" s="44"/>
      <c r="F40" s="44"/>
      <c r="G40" s="44"/>
      <c r="H40" s="44"/>
      <c r="I40" s="44"/>
      <c r="J40" s="44"/>
      <c r="K40" s="44"/>
      <c r="L40" s="44"/>
      <c r="M40" s="64" t="s">
        <v>13</v>
      </c>
      <c r="N40" s="65"/>
      <c r="O40" s="2">
        <f>ROUND(O37*19%,0)</f>
        <v>0</v>
      </c>
    </row>
    <row r="41" spans="1:15" s="21" customFormat="1" ht="30" customHeight="1" x14ac:dyDescent="0.2">
      <c r="A41" s="44"/>
      <c r="B41" s="44"/>
      <c r="C41" s="44"/>
      <c r="D41" s="44"/>
      <c r="E41" s="44"/>
      <c r="F41" s="44"/>
      <c r="G41" s="44"/>
      <c r="H41" s="44"/>
      <c r="I41" s="44"/>
      <c r="J41" s="44"/>
      <c r="K41" s="44"/>
      <c r="L41" s="44"/>
      <c r="M41" s="62" t="s">
        <v>14</v>
      </c>
      <c r="N41" s="63"/>
      <c r="O41" s="3">
        <f>SUM(O39:O40)</f>
        <v>0</v>
      </c>
    </row>
    <row r="42" spans="1:15" s="21" customFormat="1" ht="30" customHeight="1" x14ac:dyDescent="0.2">
      <c r="A42" s="44"/>
      <c r="B42" s="44"/>
      <c r="C42" s="44"/>
      <c r="D42" s="44"/>
      <c r="E42" s="44"/>
      <c r="F42" s="44"/>
      <c r="G42" s="44"/>
      <c r="H42" s="44"/>
      <c r="I42" s="44"/>
      <c r="J42" s="44"/>
      <c r="K42" s="44"/>
      <c r="L42" s="44"/>
      <c r="M42" s="76" t="s">
        <v>33</v>
      </c>
      <c r="N42" s="77"/>
      <c r="O42" s="2">
        <f>SUMIF(I:I,8%,N:N)</f>
        <v>0</v>
      </c>
    </row>
    <row r="43" spans="1:15" s="21" customFormat="1" ht="50.25" customHeight="1" x14ac:dyDescent="0.2">
      <c r="A43" s="44"/>
      <c r="B43" s="44"/>
      <c r="C43" s="44"/>
      <c r="D43" s="44"/>
      <c r="E43" s="44"/>
      <c r="F43" s="44"/>
      <c r="G43" s="44"/>
      <c r="H43" s="44"/>
      <c r="I43" s="44"/>
      <c r="J43" s="44"/>
      <c r="K43" s="44"/>
      <c r="L43" s="44"/>
      <c r="M43" s="74" t="s">
        <v>32</v>
      </c>
      <c r="N43" s="75"/>
      <c r="O43" s="3">
        <f>SUM(O42)</f>
        <v>0</v>
      </c>
    </row>
    <row r="44" spans="1:15" s="21" customFormat="1" ht="173.25" customHeight="1" x14ac:dyDescent="0.2">
      <c r="A44" s="44"/>
      <c r="B44" s="44"/>
      <c r="C44" s="44"/>
      <c r="D44" s="44"/>
      <c r="E44" s="44"/>
      <c r="F44" s="44"/>
      <c r="G44" s="44"/>
      <c r="H44" s="44"/>
      <c r="I44" s="44"/>
      <c r="J44" s="44"/>
      <c r="K44" s="44"/>
      <c r="L44" s="44"/>
      <c r="M44" s="74" t="s">
        <v>15</v>
      </c>
      <c r="N44" s="75"/>
      <c r="O44" s="3">
        <f>+O38+O41+O43</f>
        <v>0</v>
      </c>
    </row>
    <row r="47" spans="1:15" x14ac:dyDescent="0.25">
      <c r="B47" s="25"/>
      <c r="C47" s="25"/>
    </row>
    <row r="48" spans="1:15" x14ac:dyDescent="0.25">
      <c r="B48" s="57"/>
      <c r="C48" s="57"/>
    </row>
    <row r="49" spans="1:3" ht="15.75" thickBot="1" x14ac:dyDescent="0.3">
      <c r="B49" s="58"/>
      <c r="C49" s="58"/>
    </row>
    <row r="50" spans="1:3" x14ac:dyDescent="0.25">
      <c r="B50" s="48" t="s">
        <v>20</v>
      </c>
      <c r="C50" s="48"/>
    </row>
    <row r="52" spans="1:3" x14ac:dyDescent="0.25">
      <c r="A52" s="22" t="s">
        <v>43</v>
      </c>
    </row>
  </sheetData>
  <sheetProtection algorithmName="SHA-512" hashValue="SJ7w2y6s/J6FaRkpc4oQ2GQZD+L9+YYZpOqnsum+bjTrq8wrvrYc72uKNOfkWuwKmMi9xS7z2/AdGIsRg4VBhA==" saltValue="RlQPEx66uZOWgb+P5G/CBw==" spinCount="100000" sheet="1" scenarios="1" selectLockedCells="1"/>
  <mergeCells count="30">
    <mergeCell ref="M41:N41"/>
    <mergeCell ref="M44:N44"/>
    <mergeCell ref="M42:N42"/>
    <mergeCell ref="M43:N43"/>
    <mergeCell ref="N2:O2"/>
    <mergeCell ref="N3:O3"/>
    <mergeCell ref="N4:O4"/>
    <mergeCell ref="N5:O5"/>
    <mergeCell ref="A2:A5"/>
    <mergeCell ref="D12:G12"/>
    <mergeCell ref="A12:B16"/>
    <mergeCell ref="B2:M2"/>
    <mergeCell ref="B3:M3"/>
    <mergeCell ref="B4:M5"/>
    <mergeCell ref="A37:L44"/>
    <mergeCell ref="A36:L36"/>
    <mergeCell ref="A10:B10"/>
    <mergeCell ref="B50:C50"/>
    <mergeCell ref="D14:G14"/>
    <mergeCell ref="D16:G16"/>
    <mergeCell ref="F10:G10"/>
    <mergeCell ref="L10:N10"/>
    <mergeCell ref="B48:C49"/>
    <mergeCell ref="B35:L35"/>
    <mergeCell ref="M35:N35"/>
    <mergeCell ref="M36:N36"/>
    <mergeCell ref="M37:N37"/>
    <mergeCell ref="M38:N38"/>
    <mergeCell ref="M39:N39"/>
    <mergeCell ref="M40:N40"/>
  </mergeCells>
  <dataValidations count="1">
    <dataValidation type="whole" allowBlank="1" showInputMessage="1" showErrorMessage="1" sqref="F20:F3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G20:G34</xm:sqref>
        </x14:dataValidation>
        <x14:dataValidation type="list" allowBlank="1" showInputMessage="1" showErrorMessage="1" xr:uid="{00000000-0002-0000-0000-000002000000}">
          <x14:formula1>
            <xm:f>Hoja2!$F$7:$F$8</xm:f>
          </x14:formula1>
          <xm:sqref>I20:I34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632c1e4e-69c6-4d1f-81a1-009441d464e5"/>
    <ds:schemaRef ds:uri="http://purl.org/dc/terms/"/>
    <ds:schemaRef ds:uri="39f7a895-868e-4739-ab10-589c64175fbd"/>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2022-10-21T01:24:16Z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