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Jhoana\jhoanna\Desktop\PROCESOS COMPRAS UDEC\CONTRATACIÓN DIRECTA\F-CD 188 ENCUENTRO DPTIVO GRADUADOS\PUBLICAR\"/>
    </mc:Choice>
  </mc:AlternateContent>
  <bookViews>
    <workbookView xWindow="0" yWindow="0" windowWidth="8070" windowHeight="4095"/>
  </bookViews>
  <sheets>
    <sheet name="Hoja1" sheetId="1" r:id="rId1"/>
    <sheet name="Hoja2" sheetId="2" state="hidden" r:id="rId2"/>
  </sheets>
  <definedNames>
    <definedName name="_xlnm.Print_Area" localSheetId="0">Hoja1!$A$1:$O$42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1" i="1" l="1"/>
  <c r="J21" i="1"/>
  <c r="K21" i="1" s="1"/>
  <c r="L21" i="1"/>
  <c r="M21" i="1" s="1"/>
  <c r="N21" i="1"/>
  <c r="H22" i="1"/>
  <c r="J22" i="1"/>
  <c r="K22" i="1" s="1"/>
  <c r="L22" i="1"/>
  <c r="M22" i="1" s="1"/>
  <c r="N22" i="1"/>
  <c r="H23" i="1"/>
  <c r="J23" i="1"/>
  <c r="K23" i="1" s="1"/>
  <c r="L23" i="1"/>
  <c r="M23" i="1" s="1"/>
  <c r="N23" i="1"/>
  <c r="O22" i="1" l="1"/>
  <c r="O23" i="1"/>
  <c r="O21" i="1"/>
  <c r="H20" i="1"/>
  <c r="J20" i="1"/>
  <c r="L20" i="1"/>
  <c r="M20" i="1" s="1"/>
  <c r="O26" i="1"/>
  <c r="O29" i="1" s="1"/>
  <c r="N20" i="1" l="1"/>
  <c r="O20" i="1" s="1"/>
  <c r="K20" i="1"/>
  <c r="O32" i="1"/>
  <c r="O25" i="1"/>
  <c r="O33" i="1" l="1"/>
  <c r="O27" i="1" l="1"/>
  <c r="O30" i="1" l="1"/>
  <c r="O31" i="1" s="1"/>
  <c r="O28" i="1"/>
  <c r="O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<sst xmlns="http://schemas.openxmlformats.org/spreadsheetml/2006/main" count="53" uniqueCount="49">
  <si>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</si>
  <si>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</si>
  <si>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</si>
  <si>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</si>
  <si>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</si>
  <si>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</si>
  <si>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</si>
  <si>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</si>
  <si>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</si>
  <si>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</si>
  <si>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</si>
  <si>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</si>
  <si>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</si>
  <si>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</si>
  <si>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</si>
  <si>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</si>
  <si>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</si>
  <si>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</si>
  <si>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</si>
  <si>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</si>
  <si>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</si>
  <si>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</si>
  <si>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</si>
  <si>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</si>
  <si>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</si>
  <si>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</si>
  <si>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</si>
  <si>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</si>
  <si>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</si>
  <si>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</si>
  <si>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</si>
  <si>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</si>
  <si>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</si>
  <si>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</si>
  <si>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</si>
  <si>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</si>
  <si>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</si>
  <si>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</si>
  <si>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</si>
  <si>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</si>
  <si>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</si>
  <si>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</si>
  <si>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</si>
  <si>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</si>
  <si>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</si>
  <si>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 xml:space="preserve"> 
Organización logística para el congreso de graduados, debe incluir almuerzo con las siguientes especificaciones:
1 proteína de origen animal de 225 gr. + 1 Carbohidrato de 110 gr. + Ensalada x 80 gr. + Porción de fruta + Bebida de origen natural x 12 Oz
Disposición del lugar (restaurante o salón) debidamente organizado para el servicio (silletería, mesas, manteles, menajes, meseros), evento que se realizara en el lugar que el contratista acuerde con el supervisor. En el municipio de Girardot Cundinamarca.</t>
  </si>
  <si>
    <t>Organización logística para el encuentro deportivo y cultural de graduados, debe incluir:
Plato Típico “Lechona” porción de 350 gr. + arepa + bebida de 250 ml “gaseosa”, Incluidos platos desechables, tenedores desechables, servicio de atención y evento que se realizara en sede, seccionales y extensiones de la Universidad de Cundinamarca.  En el lugar que el contratista acuerde con el supervisor en las fechas plenamente establecidas</t>
  </si>
  <si>
    <t>Organización logística para el encuentro deportivo y cultural de graduados, debe incluir:
Agua natural, en botella de 250 ml. Marca reconocida
Evento que se realizara en sede, seccionales y extensiones de la Universidad de Cundinamarca.  En el lugar que el contratista acuerde con el supervisor en las fechas plenamente establecidas</t>
  </si>
  <si>
    <t>Organización logística para el encuentro deportivo y cultural de graduados, debe incluir:
Mantecada de 300 gr. + bebida de 200 ml + fruta
Incluye empaque por refrigerio y entrega en sede, seccionales y extensiones en las fechas establecidas por el supervisor del contrató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</si>
</sst>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8"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27"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0" borderId="33"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35" xfId="0" applyFont="1" applyFill="1" applyBorder="1" applyAlignment="1" applyProtection="1">
      <alignment horizontal="center" vertical="center" wrapText="1"/>
      <protection hidden="1"/>
    </xf>
    <xf numFmtId="0" fontId="3" fillId="2" borderId="36"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3" fontId="12" fillId="0" borderId="1" xfId="0" applyNumberFormat="1"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a"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60" zoomScaleNormal="60" zoomScaleSheetLayoutView="70" zoomScalePageLayoutView="55" workbookViewId="0">
      <selection activeCell="K23" sqref="K23"/>
    </sheetView>
  </sheetViews>
  <sheetFormatPr baseColWidth="10" defaultColWidth="11.42578125" defaultRowHeight="15" x14ac:dyDescent="0.25"/>
  <cols>
    <col min="1" max="1" width="13.28515625" style="8" customWidth="1"/>
    <col min="2" max="2" width="98.42578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7" t="s">
        <v>28</v>
      </c>
      <c r="B10" s="67"/>
      <c r="C10" s="13"/>
      <c r="E10" s="14" t="s">
        <v>21</v>
      </c>
      <c r="F10" s="69"/>
      <c r="G10" s="70"/>
      <c r="K10" s="15" t="s">
        <v>16</v>
      </c>
      <c r="L10" s="71"/>
      <c r="M10" s="72"/>
      <c r="N10" s="73"/>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30"/>
      <c r="J12" s="30"/>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30"/>
      <c r="J14" s="30"/>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114.75" x14ac:dyDescent="0.25">
      <c r="A20" s="33">
        <v>1</v>
      </c>
      <c r="B20" s="25" t="s">
        <v>45</v>
      </c>
      <c r="C20" s="34"/>
      <c r="D20" s="26">
        <v>400</v>
      </c>
      <c r="E20" s="35" t="s">
        <v>44</v>
      </c>
      <c r="F20" s="36"/>
      <c r="G20" s="29">
        <v>0</v>
      </c>
      <c r="H20" s="1">
        <f t="shared" ref="H20" si="0">+ROUND(F20*G20,0)</f>
        <v>0</v>
      </c>
      <c r="I20" s="29">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111.75" customHeight="1" x14ac:dyDescent="0.25">
      <c r="A21" s="33">
        <v>2</v>
      </c>
      <c r="B21" s="25" t="s">
        <v>46</v>
      </c>
      <c r="C21" s="34"/>
      <c r="D21" s="82">
        <v>1800</v>
      </c>
      <c r="E21" s="35" t="s">
        <v>44</v>
      </c>
      <c r="F21" s="36"/>
      <c r="G21" s="29">
        <v>0</v>
      </c>
      <c r="H21" s="1">
        <f t="shared" ref="H21:H23" si="7">+ROUND(F21*G21,0)</f>
        <v>0</v>
      </c>
      <c r="I21" s="29">
        <v>0</v>
      </c>
      <c r="J21" s="1">
        <f t="shared" ref="J21:J23" si="8">ROUND(F21*I21,0)</f>
        <v>0</v>
      </c>
      <c r="K21" s="1">
        <f t="shared" ref="K21:K23" si="9">ROUND(F21+H21+J21,0)</f>
        <v>0</v>
      </c>
      <c r="L21" s="1">
        <f t="shared" ref="L21:L23" si="10">ROUND(F21*D21,0)</f>
        <v>0</v>
      </c>
      <c r="M21" s="1">
        <f t="shared" ref="M21:M23" si="11">ROUND(L21*G21,0)</f>
        <v>0</v>
      </c>
      <c r="N21" s="1">
        <f t="shared" ref="N21:N23" si="12">ROUND(L21*I21,0)</f>
        <v>0</v>
      </c>
      <c r="O21" s="2">
        <f t="shared" ref="O21:O23" si="13">ROUND(L21+N21+M21,0)</f>
        <v>0</v>
      </c>
    </row>
    <row r="22" spans="1:15" s="24" customFormat="1" ht="111.75" customHeight="1" x14ac:dyDescent="0.25">
      <c r="A22" s="33">
        <v>3</v>
      </c>
      <c r="B22" s="25" t="s">
        <v>47</v>
      </c>
      <c r="C22" s="34"/>
      <c r="D22" s="82">
        <v>2000</v>
      </c>
      <c r="E22" s="35" t="s">
        <v>44</v>
      </c>
      <c r="F22" s="36"/>
      <c r="G22" s="29">
        <v>0</v>
      </c>
      <c r="H22" s="1">
        <f t="shared" si="7"/>
        <v>0</v>
      </c>
      <c r="I22" s="29">
        <v>0</v>
      </c>
      <c r="J22" s="1">
        <f t="shared" si="8"/>
        <v>0</v>
      </c>
      <c r="K22" s="1">
        <f t="shared" si="9"/>
        <v>0</v>
      </c>
      <c r="L22" s="1">
        <f t="shared" si="10"/>
        <v>0</v>
      </c>
      <c r="M22" s="1">
        <f t="shared" si="11"/>
        <v>0</v>
      </c>
      <c r="N22" s="1">
        <f t="shared" si="12"/>
        <v>0</v>
      </c>
      <c r="O22" s="2">
        <f t="shared" si="13"/>
        <v>0</v>
      </c>
    </row>
    <row r="23" spans="1:15" s="24" customFormat="1" ht="111.75" customHeight="1" x14ac:dyDescent="0.25">
      <c r="A23" s="33">
        <v>4</v>
      </c>
      <c r="B23" s="25" t="s">
        <v>48</v>
      </c>
      <c r="C23" s="34"/>
      <c r="D23" s="26">
        <v>350</v>
      </c>
      <c r="E23" s="35" t="s">
        <v>44</v>
      </c>
      <c r="F23" s="36"/>
      <c r="G23" s="29">
        <v>0</v>
      </c>
      <c r="H23" s="1">
        <f t="shared" si="7"/>
        <v>0</v>
      </c>
      <c r="I23" s="29">
        <v>0</v>
      </c>
      <c r="J23" s="1">
        <f t="shared" si="8"/>
        <v>0</v>
      </c>
      <c r="K23" s="1">
        <f t="shared" si="9"/>
        <v>0</v>
      </c>
      <c r="L23" s="1">
        <f t="shared" si="10"/>
        <v>0</v>
      </c>
      <c r="M23" s="1">
        <f t="shared" si="11"/>
        <v>0</v>
      </c>
      <c r="N23" s="1">
        <f t="shared" si="12"/>
        <v>0</v>
      </c>
      <c r="O23" s="2">
        <f t="shared" si="13"/>
        <v>0</v>
      </c>
    </row>
    <row r="24" spans="1:15" s="24" customFormat="1" x14ac:dyDescent="0.25"/>
    <row r="25" spans="1:15" s="24" customFormat="1" ht="28.5" customHeight="1" thickBot="1" x14ac:dyDescent="0.25">
      <c r="A25" s="19"/>
      <c r="B25" s="76"/>
      <c r="C25" s="76"/>
      <c r="D25" s="76"/>
      <c r="E25" s="76"/>
      <c r="F25" s="76"/>
      <c r="G25" s="76"/>
      <c r="H25" s="76"/>
      <c r="I25" s="76"/>
      <c r="J25" s="76"/>
      <c r="K25" s="76"/>
      <c r="L25" s="77"/>
      <c r="M25" s="78" t="s">
        <v>35</v>
      </c>
      <c r="N25" s="78"/>
      <c r="O25" s="32">
        <f>SUMIF(G:G,0%,L:L)</f>
        <v>0</v>
      </c>
    </row>
    <row r="26" spans="1:15" s="24" customFormat="1" ht="15.75" thickBot="1" x14ac:dyDescent="0.25">
      <c r="A26" s="64" t="s">
        <v>24</v>
      </c>
      <c r="B26" s="65"/>
      <c r="C26" s="65"/>
      <c r="D26" s="65"/>
      <c r="E26" s="65"/>
      <c r="F26" s="65"/>
      <c r="G26" s="65"/>
      <c r="H26" s="65"/>
      <c r="I26" s="65"/>
      <c r="J26" s="65"/>
      <c r="K26" s="65"/>
      <c r="L26" s="66"/>
      <c r="M26" s="79" t="s">
        <v>10</v>
      </c>
      <c r="N26" s="79"/>
      <c r="O26" s="4">
        <f>SUMIF(G:G,5%,L:L)</f>
        <v>0</v>
      </c>
    </row>
    <row r="27" spans="1:15" s="24" customFormat="1" ht="15" customHeight="1" x14ac:dyDescent="0.2">
      <c r="A27" s="55" t="s">
        <v>42</v>
      </c>
      <c r="B27" s="56"/>
      <c r="C27" s="56"/>
      <c r="D27" s="56"/>
      <c r="E27" s="56"/>
      <c r="F27" s="56"/>
      <c r="G27" s="56"/>
      <c r="H27" s="56"/>
      <c r="I27" s="56"/>
      <c r="J27" s="56"/>
      <c r="K27" s="56"/>
      <c r="L27" s="57"/>
      <c r="M27" s="79" t="s">
        <v>11</v>
      </c>
      <c r="N27" s="79"/>
      <c r="O27" s="4">
        <f>SUMIF(G:G,19%,L:L)</f>
        <v>0</v>
      </c>
    </row>
    <row r="28" spans="1:15" s="24" customFormat="1" x14ac:dyDescent="0.2">
      <c r="A28" s="58"/>
      <c r="B28" s="59"/>
      <c r="C28" s="59"/>
      <c r="D28" s="59"/>
      <c r="E28" s="59"/>
      <c r="F28" s="59"/>
      <c r="G28" s="59"/>
      <c r="H28" s="59"/>
      <c r="I28" s="59"/>
      <c r="J28" s="59"/>
      <c r="K28" s="59"/>
      <c r="L28" s="60"/>
      <c r="M28" s="37" t="s">
        <v>7</v>
      </c>
      <c r="N28" s="38"/>
      <c r="O28" s="5">
        <f>SUM(O25:O27)</f>
        <v>0</v>
      </c>
    </row>
    <row r="29" spans="1:15" s="24" customFormat="1" ht="42" customHeight="1" x14ac:dyDescent="0.2">
      <c r="A29" s="58"/>
      <c r="B29" s="59"/>
      <c r="C29" s="59"/>
      <c r="D29" s="59"/>
      <c r="E29" s="59"/>
      <c r="F29" s="59"/>
      <c r="G29" s="59"/>
      <c r="H29" s="59"/>
      <c r="I29" s="59"/>
      <c r="J29" s="59"/>
      <c r="K29" s="59"/>
      <c r="L29" s="60"/>
      <c r="M29" s="80" t="s">
        <v>12</v>
      </c>
      <c r="N29" s="81"/>
      <c r="O29" s="6">
        <f>ROUND(O26*5%,0)</f>
        <v>0</v>
      </c>
    </row>
    <row r="30" spans="1:15" s="24" customFormat="1" ht="39" customHeight="1" x14ac:dyDescent="0.2">
      <c r="A30" s="58"/>
      <c r="B30" s="59"/>
      <c r="C30" s="59"/>
      <c r="D30" s="59"/>
      <c r="E30" s="59"/>
      <c r="F30" s="59"/>
      <c r="G30" s="59"/>
      <c r="H30" s="59"/>
      <c r="I30" s="59"/>
      <c r="J30" s="59"/>
      <c r="K30" s="59"/>
      <c r="L30" s="60"/>
      <c r="M30" s="80" t="s">
        <v>13</v>
      </c>
      <c r="N30" s="81"/>
      <c r="O30" s="4">
        <f>ROUND(O27*19%,0)</f>
        <v>0</v>
      </c>
    </row>
    <row r="31" spans="1:15" s="24" customFormat="1" ht="30" customHeight="1" x14ac:dyDescent="0.2">
      <c r="A31" s="58"/>
      <c r="B31" s="59"/>
      <c r="C31" s="59"/>
      <c r="D31" s="59"/>
      <c r="E31" s="59"/>
      <c r="F31" s="59"/>
      <c r="G31" s="59"/>
      <c r="H31" s="59"/>
      <c r="I31" s="59"/>
      <c r="J31" s="59"/>
      <c r="K31" s="59"/>
      <c r="L31" s="60"/>
      <c r="M31" s="37" t="s">
        <v>14</v>
      </c>
      <c r="N31" s="38"/>
      <c r="O31" s="5">
        <f>SUM(O29:O30)</f>
        <v>0</v>
      </c>
    </row>
    <row r="32" spans="1:15" s="24" customFormat="1" ht="30" customHeight="1" x14ac:dyDescent="0.2">
      <c r="A32" s="58"/>
      <c r="B32" s="59"/>
      <c r="C32" s="59"/>
      <c r="D32" s="59"/>
      <c r="E32" s="59"/>
      <c r="F32" s="59"/>
      <c r="G32" s="59"/>
      <c r="H32" s="59"/>
      <c r="I32" s="59"/>
      <c r="J32" s="59"/>
      <c r="K32" s="59"/>
      <c r="L32" s="60"/>
      <c r="M32" s="41" t="s">
        <v>33</v>
      </c>
      <c r="N32" s="42"/>
      <c r="O32" s="4">
        <f>SUMIF(I:I,8%,N:N)</f>
        <v>0</v>
      </c>
    </row>
    <row r="33" spans="1:15" s="24" customFormat="1" ht="45" customHeight="1" x14ac:dyDescent="0.2">
      <c r="A33" s="58"/>
      <c r="B33" s="59"/>
      <c r="C33" s="59"/>
      <c r="D33" s="59"/>
      <c r="E33" s="59"/>
      <c r="F33" s="59"/>
      <c r="G33" s="59"/>
      <c r="H33" s="59"/>
      <c r="I33" s="59"/>
      <c r="J33" s="59"/>
      <c r="K33" s="59"/>
      <c r="L33" s="60"/>
      <c r="M33" s="39" t="s">
        <v>32</v>
      </c>
      <c r="N33" s="40"/>
      <c r="O33" s="5">
        <f>SUM(O32)</f>
        <v>0</v>
      </c>
    </row>
    <row r="34" spans="1:15" s="24" customFormat="1" ht="30" customHeight="1" x14ac:dyDescent="0.2">
      <c r="A34" s="61"/>
      <c r="B34" s="62"/>
      <c r="C34" s="62"/>
      <c r="D34" s="62"/>
      <c r="E34" s="62"/>
      <c r="F34" s="62"/>
      <c r="G34" s="62"/>
      <c r="H34" s="62"/>
      <c r="I34" s="62"/>
      <c r="J34" s="62"/>
      <c r="K34" s="62"/>
      <c r="L34" s="63"/>
      <c r="M34" s="39" t="s">
        <v>15</v>
      </c>
      <c r="N34" s="40"/>
      <c r="O34" s="5">
        <f>+O28+O31+O33</f>
        <v>0</v>
      </c>
    </row>
    <row r="35" spans="1:15" s="24" customFormat="1" ht="30" customHeight="1" x14ac:dyDescent="0.25">
      <c r="A35" s="8"/>
      <c r="B35" s="8"/>
      <c r="C35" s="8"/>
      <c r="D35" s="8"/>
      <c r="E35" s="8"/>
      <c r="F35" s="8"/>
      <c r="G35" s="8"/>
      <c r="H35" s="8"/>
      <c r="I35" s="8"/>
      <c r="J35" s="8"/>
      <c r="K35" s="10"/>
      <c r="L35" s="10"/>
      <c r="M35" s="10"/>
      <c r="N35" s="10"/>
      <c r="O35" s="10"/>
    </row>
    <row r="36" spans="1:15" s="24" customFormat="1" ht="30" customHeight="1" x14ac:dyDescent="0.25">
      <c r="A36" s="8"/>
      <c r="B36" s="8"/>
      <c r="C36" s="8"/>
      <c r="D36" s="8"/>
      <c r="E36" s="8"/>
      <c r="F36" s="8"/>
      <c r="G36" s="8"/>
      <c r="H36" s="8"/>
      <c r="I36" s="8"/>
      <c r="J36" s="8"/>
      <c r="K36" s="10"/>
      <c r="L36" s="10"/>
      <c r="M36" s="10"/>
      <c r="N36" s="10"/>
      <c r="O36" s="10"/>
    </row>
    <row r="37" spans="1:15" s="24" customFormat="1" ht="37.5" customHeight="1" x14ac:dyDescent="0.25">
      <c r="A37" s="8"/>
      <c r="B37" s="31"/>
      <c r="C37" s="31"/>
      <c r="D37" s="8"/>
      <c r="E37" s="8"/>
      <c r="F37" s="8"/>
      <c r="G37" s="8"/>
      <c r="H37" s="8"/>
      <c r="I37" s="8"/>
      <c r="J37" s="8"/>
      <c r="K37" s="10"/>
      <c r="L37" s="10"/>
      <c r="M37" s="10"/>
      <c r="N37" s="10"/>
      <c r="O37" s="10"/>
    </row>
    <row r="38" spans="1:15" s="24" customFormat="1" ht="44.25" customHeight="1" x14ac:dyDescent="0.25">
      <c r="A38" s="8"/>
      <c r="B38" s="74"/>
      <c r="C38" s="74"/>
      <c r="D38" s="8"/>
      <c r="E38" s="8"/>
      <c r="F38" s="8"/>
      <c r="G38" s="8"/>
      <c r="H38" s="8"/>
      <c r="I38" s="8"/>
      <c r="J38" s="8"/>
      <c r="K38" s="10"/>
      <c r="L38" s="10"/>
      <c r="M38" s="10"/>
      <c r="N38" s="10"/>
      <c r="O38" s="10"/>
    </row>
    <row r="39" spans="1:15" ht="15.75" thickBot="1" x14ac:dyDescent="0.3">
      <c r="B39" s="75"/>
      <c r="C39" s="75"/>
    </row>
    <row r="40" spans="1:15" x14ac:dyDescent="0.25">
      <c r="B40" s="68" t="s">
        <v>20</v>
      </c>
      <c r="C40" s="68"/>
    </row>
    <row r="42" spans="1:15" x14ac:dyDescent="0.25">
      <c r="A42" s="27" t="s">
        <v>43</v>
      </c>
    </row>
  </sheetData>
  <sheetProtection selectLockedCells="1"/>
  <mergeCells count="30">
    <mergeCell ref="A27:L34"/>
    <mergeCell ref="A26:L26"/>
    <mergeCell ref="A10:B10"/>
    <mergeCell ref="B40:C40"/>
    <mergeCell ref="D14:G14"/>
    <mergeCell ref="D16:G16"/>
    <mergeCell ref="F10:G10"/>
    <mergeCell ref="L10:N10"/>
    <mergeCell ref="B38:C39"/>
    <mergeCell ref="B25:L25"/>
    <mergeCell ref="M25:N25"/>
    <mergeCell ref="M26:N26"/>
    <mergeCell ref="M27:N27"/>
    <mergeCell ref="M28:N28"/>
    <mergeCell ref="M29:N29"/>
    <mergeCell ref="M30:N30"/>
    <mergeCell ref="A2:A5"/>
    <mergeCell ref="D12:G12"/>
    <mergeCell ref="A12:B16"/>
    <mergeCell ref="B2:M2"/>
    <mergeCell ref="B3:M3"/>
    <mergeCell ref="B4:M5"/>
    <mergeCell ref="M31:N31"/>
    <mergeCell ref="M34:N34"/>
    <mergeCell ref="M32:N32"/>
    <mergeCell ref="M33:N33"/>
    <mergeCell ref="N2:O2"/>
    <mergeCell ref="N3:O3"/>
    <mergeCell ref="N4:O4"/>
    <mergeCell ref="N5:O5"/>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Jhoana</cp:lastModifiedBy>
  <cp:lastPrinted>2022-01-27T18:55:46Z</cp:lastPrinted>
  <dcterms:created xsi:type="dcterms:W3CDTF">2017-04-28T13:22:52Z</dcterms:created>
  <dcterms:modified xsi:type="dcterms:W3CDTF">2022-08-24T15:44:23Z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