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056 SOFTWARE PROGRAMA MUSICA\"/>
    </mc:Choice>
  </mc:AlternateContent>
  <xr:revisionPtr revIDLastSave="1" documentId="6_{449D968D-2158-47D7-895D-E2A1B2540702}" xr6:coauthVersionLast="36" xr6:coauthVersionMax="47" xr10:uidLastSave="{87AE2BA8-ACA6-4191-9941-25EF0173B38E}"/>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c r="H23" i="1"/>
  <c r="L21" i="1" l="1"/>
  <c r="M21" i="1" s="1"/>
  <c r="L22" i="1"/>
  <c r="L23" i="1"/>
  <c r="J21" i="1"/>
  <c r="K21" i="1" s="1"/>
  <c r="J22" i="1"/>
  <c r="K22" i="1" s="1"/>
  <c r="J23" i="1"/>
  <c r="K23" i="1" s="1"/>
  <c r="M23" i="1" l="1"/>
  <c r="N23" i="1"/>
  <c r="O23" i="1" s="1"/>
  <c r="N22" i="1"/>
  <c r="N21" i="1"/>
  <c r="O21" i="1" s="1"/>
  <c r="M22" i="1"/>
  <c r="H20" i="1"/>
  <c r="J20" i="1"/>
  <c r="L20" i="1"/>
  <c r="M20" i="1" s="1"/>
  <c r="O25" i="1"/>
  <c r="O28" i="1" s="1"/>
  <c r="O22" i="1" l="1"/>
  <c r="N20" i="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<sst xmlns="http://schemas.openxmlformats.org/spreadsheetml/2006/main" count="53" uniqueCount="49">
  <si>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</si>
  <si>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</si>
  <si>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</si>
  <si>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</si>
  <si>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</si>
  <si>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</si>
  <si>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</si>
  <si>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</si>
  <si>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</si>
  <si>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</si>
  <si>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</si>
  <si>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</si>
  <si>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</si>
  <si>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</si>
  <si>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</si>
  <si>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</si>
  <si>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</si>
  <si>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</si>
  <si>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</si>
  <si>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</si>
  <si>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</si>
  <si>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</si>
  <si>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</si>
  <si>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</si>
  <si>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</si>
  <si>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</si>
  <si>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</si>
  <si>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</si>
  <si>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</si>
  <si>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</si>
  <si>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</si>
  <si>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</si>
  <si>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</si>
  <si>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</si>
  <si>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</si>
  <si>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</si>
  <si>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</si>
  <si>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</si>
  <si>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</si>
  <si>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</si>
  <si>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</si>
  <si>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</si>
  <si>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</si>
  <si>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</si>
  <si>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</si>
  <si>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Adquirir la licencia Reason  version 12, para 11 usuarios Student/Teacher perpetual, para equipos con sistema operativo MAC. </t>
  </si>
  <si>
    <t>Adquirir la licencia Logic Pro X  (version 10), para 11 usuarios, perpetual, para equipos con sistema operativo MAC. </t>
  </si>
  <si>
    <t>Adquirir la licencia Finale version 27, site, academic, perpetual, para 11 usuarios, para equipos con sistema operativo MAC. </t>
  </si>
  <si>
    <t>Soporte tecnico por 10 horas via remota Software 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</si>
</sst>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6" applyNumberFormat="0" applyFill="0" applyAlignment="0" applyProtection="0"/>
    <xf numFmtId="0" fontId="14" fillId="0" borderId="17" applyNumberFormat="0" applyFill="0" applyAlignment="0" applyProtection="0"/>
    <xf numFmtId="0" fontId="15" fillId="0" borderId="18"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9" applyNumberFormat="0" applyAlignment="0" applyProtection="0"/>
    <xf numFmtId="0" fontId="20" fillId="8" borderId="20" applyNumberFormat="0" applyAlignment="0" applyProtection="0"/>
    <xf numFmtId="0" fontId="21" fillId="8" borderId="19" applyNumberFormat="0" applyAlignment="0" applyProtection="0"/>
    <xf numFmtId="0" fontId="22" fillId="0" borderId="21" applyNumberFormat="0" applyFill="0" applyAlignment="0" applyProtection="0"/>
    <xf numFmtId="0" fontId="23" fillId="9" borderId="22" applyNumberFormat="0" applyAlignment="0" applyProtection="0"/>
    <xf numFmtId="0" fontId="24" fillId="0" borderId="0" applyNumberFormat="0" applyFill="0" applyBorder="0" applyAlignment="0" applyProtection="0"/>
    <xf numFmtId="0" fontId="5" fillId="10" borderId="23" applyNumberFormat="0" applyFont="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43" fontId="3" fillId="0" borderId="27" xfId="3" applyFont="1" applyFill="1" applyBorder="1" applyAlignment="1" applyProtection="1">
      <alignment horizontal="center" vertical="center"/>
      <protection hidden="1"/>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6" xfId="0" applyFont="1" applyBorder="1" applyAlignment="1">
      <alignment wrapText="1"/>
    </xf>
    <xf numFmtId="0" fontId="1" fillId="35" borderId="1" xfId="0" applyFont="1" applyFill="1" applyBorder="1" applyAlignment="1" applyProtection="1">
      <alignment horizontal="left" vertical="center" wrapText="1"/>
      <protection locked="0"/>
    </xf>
    <xf numFmtId="1" fontId="28" fillId="35" borderId="1" xfId="3" applyNumberFormat="1" applyFont="1" applyFill="1" applyBorder="1" applyAlignment="1" applyProtection="1">
      <alignment horizontal="center" vertical="center"/>
      <protection locked="0"/>
    </xf>
    <xf numFmtId="9" fontId="1" fillId="35" borderId="1" xfId="1" applyFont="1" applyFill="1" applyBorder="1" applyAlignment="1" applyProtection="1">
      <alignment horizontal="center" vertical="center"/>
      <protection locked="0"/>
    </xf>
    <xf numFmtId="43" fontId="1" fillId="0" borderId="1" xfId="3"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57"/>
      <c r="B2" s="64" t="s">
        <v>0</v>
      </c>
      <c r="C2" s="64"/>
      <c r="D2" s="64"/>
      <c r="E2" s="64"/>
      <c r="F2" s="64"/>
      <c r="G2" s="64"/>
      <c r="H2" s="64"/>
      <c r="I2" s="64"/>
      <c r="J2" s="64"/>
      <c r="K2" s="64"/>
      <c r="L2" s="64"/>
      <c r="M2" s="64"/>
      <c r="N2" s="69" t="s">
        <v>37</v>
      </c>
      <c r="O2" s="69"/>
    </row>
    <row r="3" spans="1:15" ht="15.75" customHeight="1" x14ac:dyDescent="0.25">
      <c r="A3" s="57"/>
      <c r="B3" s="64" t="s">
        <v>1</v>
      </c>
      <c r="C3" s="64"/>
      <c r="D3" s="64"/>
      <c r="E3" s="64"/>
      <c r="F3" s="64"/>
      <c r="G3" s="64"/>
      <c r="H3" s="64"/>
      <c r="I3" s="64"/>
      <c r="J3" s="64"/>
      <c r="K3" s="64"/>
      <c r="L3" s="64"/>
      <c r="M3" s="64"/>
      <c r="N3" s="69" t="s">
        <v>40</v>
      </c>
      <c r="O3" s="69"/>
    </row>
    <row r="4" spans="1:15" ht="16.5" customHeight="1" x14ac:dyDescent="0.25">
      <c r="A4" s="57"/>
      <c r="B4" s="64" t="s">
        <v>36</v>
      </c>
      <c r="C4" s="64"/>
      <c r="D4" s="64"/>
      <c r="E4" s="64"/>
      <c r="F4" s="64"/>
      <c r="G4" s="64"/>
      <c r="H4" s="64"/>
      <c r="I4" s="64"/>
      <c r="J4" s="64"/>
      <c r="K4" s="64"/>
      <c r="L4" s="64"/>
      <c r="M4" s="64"/>
      <c r="N4" s="69" t="s">
        <v>41</v>
      </c>
      <c r="O4" s="69"/>
    </row>
    <row r="5" spans="1:15" ht="15" customHeight="1" x14ac:dyDescent="0.25">
      <c r="A5" s="57"/>
      <c r="B5" s="64"/>
      <c r="C5" s="64"/>
      <c r="D5" s="64"/>
      <c r="E5" s="64"/>
      <c r="F5" s="64"/>
      <c r="G5" s="64"/>
      <c r="H5" s="64"/>
      <c r="I5" s="64"/>
      <c r="J5" s="64"/>
      <c r="K5" s="64"/>
      <c r="L5" s="64"/>
      <c r="M5" s="64"/>
      <c r="N5" s="69" t="s">
        <v>38</v>
      </c>
      <c r="O5" s="69"/>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8" t="s">
        <v>26</v>
      </c>
      <c r="B12" s="59"/>
      <c r="C12" s="19"/>
      <c r="D12" s="41" t="s">
        <v>17</v>
      </c>
      <c r="E12" s="42"/>
      <c r="F12" s="42"/>
      <c r="G12" s="43"/>
      <c r="H12" s="7"/>
      <c r="I12" s="26"/>
      <c r="J12" s="26"/>
      <c r="K12" s="17"/>
    </row>
    <row r="13" spans="1:15" ht="15.75" thickBot="1" x14ac:dyDescent="0.3">
      <c r="A13" s="60"/>
      <c r="B13" s="61"/>
      <c r="C13" s="19"/>
      <c r="D13" s="20"/>
      <c r="E13" s="16"/>
      <c r="F13" s="16"/>
      <c r="G13" s="16"/>
      <c r="K13" s="17"/>
    </row>
    <row r="14" spans="1:15" ht="30" customHeight="1" thickBot="1" x14ac:dyDescent="0.3">
      <c r="A14" s="60"/>
      <c r="B14" s="61"/>
      <c r="C14" s="19"/>
      <c r="D14" s="41" t="s">
        <v>18</v>
      </c>
      <c r="E14" s="42"/>
      <c r="F14" s="42"/>
      <c r="G14" s="43"/>
      <c r="H14" s="7"/>
      <c r="I14" s="26"/>
      <c r="J14" s="26"/>
      <c r="K14" s="17"/>
    </row>
    <row r="15" spans="1:15" ht="18.75" customHeight="1" thickBot="1" x14ac:dyDescent="0.3">
      <c r="A15" s="60"/>
      <c r="B15" s="61"/>
      <c r="C15" s="19"/>
      <c r="E15" s="16"/>
      <c r="F15" s="16"/>
      <c r="G15" s="16"/>
      <c r="K15" s="17"/>
    </row>
    <row r="16" spans="1:15" ht="24" customHeight="1" thickBot="1" x14ac:dyDescent="0.3">
      <c r="A16" s="62"/>
      <c r="B16" s="63"/>
      <c r="C16" s="19"/>
      <c r="D16" s="41" t="s">
        <v>22</v>
      </c>
      <c r="E16" s="42"/>
      <c r="F16" s="42"/>
      <c r="G16" s="43"/>
      <c r="H16" s="7"/>
      <c r="I16" s="26"/>
      <c r="J16" s="26"/>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4.75" customHeight="1" x14ac:dyDescent="0.2">
      <c r="A20" s="29">
        <v>1</v>
      </c>
      <c r="B20" s="70" t="s">
        <v>45</v>
      </c>
      <c r="C20" s="71"/>
      <c r="D20" s="31">
        <v>11</v>
      </c>
      <c r="E20" s="31" t="s">
        <v>44</v>
      </c>
      <c r="F20" s="72"/>
      <c r="G20" s="73">
        <v>0</v>
      </c>
      <c r="H20" s="74">
        <f t="shared" ref="H20:H23" si="0">+ROUND(F20*G20,0)</f>
        <v>0</v>
      </c>
      <c r="I20" s="73">
        <v>0</v>
      </c>
      <c r="J20" s="74">
        <f t="shared" ref="J20:J23" si="1">ROUND(F20*I20,0)</f>
        <v>0</v>
      </c>
      <c r="K20" s="74">
        <f t="shared" ref="K20:K23" si="2">ROUND(F20+H20+J20,0)</f>
        <v>0</v>
      </c>
      <c r="L20" s="74">
        <f t="shared" ref="L20:L23" si="3">ROUND(F20*D20,0)</f>
        <v>0</v>
      </c>
      <c r="M20" s="1">
        <f t="shared" ref="M20:M23" si="4">ROUND(L20*G20,0)</f>
        <v>0</v>
      </c>
      <c r="N20" s="1">
        <f t="shared" ref="N20:N23" si="5">ROUND(L20*I20,0)</f>
        <v>0</v>
      </c>
      <c r="O20" s="2">
        <f t="shared" ref="O20:O23" si="6">ROUND(L20+N20+M20,0)</f>
        <v>0</v>
      </c>
    </row>
    <row r="21" spans="1:15" s="23" customFormat="1" ht="52.5" customHeight="1" x14ac:dyDescent="0.2">
      <c r="A21" s="29">
        <v>2</v>
      </c>
      <c r="B21" s="70" t="s">
        <v>46</v>
      </c>
      <c r="C21" s="71"/>
      <c r="D21" s="31">
        <v>11</v>
      </c>
      <c r="E21" s="31" t="s">
        <v>44</v>
      </c>
      <c r="F21" s="72"/>
      <c r="G21" s="73">
        <v>0</v>
      </c>
      <c r="H21" s="74">
        <f t="shared" si="0"/>
        <v>0</v>
      </c>
      <c r="I21" s="73">
        <v>0</v>
      </c>
      <c r="J21" s="74">
        <f t="shared" si="1"/>
        <v>0</v>
      </c>
      <c r="K21" s="74">
        <f t="shared" si="2"/>
        <v>0</v>
      </c>
      <c r="L21" s="74">
        <f t="shared" si="3"/>
        <v>0</v>
      </c>
      <c r="M21" s="1">
        <f t="shared" si="4"/>
        <v>0</v>
      </c>
      <c r="N21" s="1">
        <f t="shared" si="5"/>
        <v>0</v>
      </c>
      <c r="O21" s="2">
        <f t="shared" si="6"/>
        <v>0</v>
      </c>
    </row>
    <row r="22" spans="1:15" s="23" customFormat="1" ht="51" customHeight="1" x14ac:dyDescent="0.2">
      <c r="A22" s="29">
        <v>3</v>
      </c>
      <c r="B22" s="70" t="s">
        <v>47</v>
      </c>
      <c r="C22" s="71"/>
      <c r="D22" s="31">
        <v>11</v>
      </c>
      <c r="E22" s="31" t="s">
        <v>44</v>
      </c>
      <c r="F22" s="72"/>
      <c r="G22" s="73">
        <v>0</v>
      </c>
      <c r="H22" s="74">
        <f t="shared" si="0"/>
        <v>0</v>
      </c>
      <c r="I22" s="73">
        <v>0</v>
      </c>
      <c r="J22" s="74">
        <f t="shared" si="1"/>
        <v>0</v>
      </c>
      <c r="K22" s="74">
        <f t="shared" si="2"/>
        <v>0</v>
      </c>
      <c r="L22" s="74">
        <f t="shared" si="3"/>
        <v>0</v>
      </c>
      <c r="M22" s="30">
        <f t="shared" si="4"/>
        <v>0</v>
      </c>
      <c r="N22" s="1">
        <f t="shared" si="5"/>
        <v>0</v>
      </c>
      <c r="O22" s="2">
        <f t="shared" si="6"/>
        <v>0</v>
      </c>
    </row>
    <row r="23" spans="1:15" s="23" customFormat="1" ht="39" customHeight="1" x14ac:dyDescent="0.2">
      <c r="A23" s="29">
        <v>4</v>
      </c>
      <c r="B23" s="70" t="s">
        <v>48</v>
      </c>
      <c r="C23" s="71"/>
      <c r="D23" s="31">
        <v>10</v>
      </c>
      <c r="E23" s="31" t="s">
        <v>44</v>
      </c>
      <c r="F23" s="72"/>
      <c r="G23" s="73">
        <v>0</v>
      </c>
      <c r="H23" s="74">
        <f t="shared" si="0"/>
        <v>0</v>
      </c>
      <c r="I23" s="73">
        <v>0</v>
      </c>
      <c r="J23" s="74">
        <f t="shared" si="1"/>
        <v>0</v>
      </c>
      <c r="K23" s="74">
        <f t="shared" si="2"/>
        <v>0</v>
      </c>
      <c r="L23" s="74">
        <f t="shared" si="3"/>
        <v>0</v>
      </c>
      <c r="M23" s="1">
        <f t="shared" si="4"/>
        <v>0</v>
      </c>
      <c r="N23" s="1">
        <f t="shared" si="5"/>
        <v>0</v>
      </c>
      <c r="O23" s="2">
        <f t="shared" si="6"/>
        <v>0</v>
      </c>
    </row>
    <row r="24" spans="1:15" s="23" customFormat="1" ht="42" customHeight="1" x14ac:dyDescent="0.2">
      <c r="A24" s="32"/>
      <c r="B24" s="75"/>
      <c r="C24" s="75"/>
      <c r="D24" s="75"/>
      <c r="E24" s="75"/>
      <c r="F24" s="75"/>
      <c r="G24" s="75"/>
      <c r="H24" s="75"/>
      <c r="I24" s="75"/>
      <c r="J24" s="75"/>
      <c r="K24" s="75"/>
      <c r="L24" s="75"/>
      <c r="M24" s="51" t="s">
        <v>35</v>
      </c>
      <c r="N24" s="51"/>
      <c r="O24" s="28">
        <f>SUMIF(G:G,0%,L:L)</f>
        <v>0</v>
      </c>
    </row>
    <row r="25" spans="1:15" s="23" customFormat="1" ht="39" customHeight="1" thickBot="1" x14ac:dyDescent="0.25">
      <c r="A25" s="37" t="s">
        <v>24</v>
      </c>
      <c r="B25" s="38"/>
      <c r="C25" s="38"/>
      <c r="D25" s="38"/>
      <c r="E25" s="38"/>
      <c r="F25" s="38"/>
      <c r="G25" s="38"/>
      <c r="H25" s="38"/>
      <c r="I25" s="38"/>
      <c r="J25" s="38"/>
      <c r="K25" s="38"/>
      <c r="L25" s="38"/>
      <c r="M25" s="52" t="s">
        <v>10</v>
      </c>
      <c r="N25" s="52"/>
      <c r="O25" s="4">
        <f>SUMIF(G:G,5%,L:L)</f>
        <v>0</v>
      </c>
    </row>
    <row r="26" spans="1:15" s="23" customFormat="1" ht="30" customHeight="1" x14ac:dyDescent="0.2">
      <c r="A26" s="33" t="s">
        <v>42</v>
      </c>
      <c r="B26" s="34"/>
      <c r="C26" s="34"/>
      <c r="D26" s="34"/>
      <c r="E26" s="34"/>
      <c r="F26" s="34"/>
      <c r="G26" s="34"/>
      <c r="H26" s="34"/>
      <c r="I26" s="34"/>
      <c r="J26" s="34"/>
      <c r="K26" s="34"/>
      <c r="L26" s="35"/>
      <c r="M26" s="52" t="s">
        <v>11</v>
      </c>
      <c r="N26" s="52"/>
      <c r="O26" s="4">
        <f>SUMIF(G:G,19%,L:L)</f>
        <v>0</v>
      </c>
    </row>
    <row r="27" spans="1:15" s="23" customFormat="1" ht="30" customHeight="1" x14ac:dyDescent="0.2">
      <c r="A27" s="36"/>
      <c r="B27" s="36"/>
      <c r="C27" s="36"/>
      <c r="D27" s="36"/>
      <c r="E27" s="36"/>
      <c r="F27" s="36"/>
      <c r="G27" s="36"/>
      <c r="H27" s="36"/>
      <c r="I27" s="36"/>
      <c r="J27" s="36"/>
      <c r="K27" s="36"/>
      <c r="L27" s="36"/>
      <c r="M27" s="53" t="s">
        <v>7</v>
      </c>
      <c r="N27" s="54"/>
      <c r="O27" s="5">
        <f>SUM(O24:O26)</f>
        <v>0</v>
      </c>
    </row>
    <row r="28" spans="1:15" s="23" customFormat="1" ht="30" customHeight="1" x14ac:dyDescent="0.2">
      <c r="A28" s="36"/>
      <c r="B28" s="36"/>
      <c r="C28" s="36"/>
      <c r="D28" s="36"/>
      <c r="E28" s="36"/>
      <c r="F28" s="36"/>
      <c r="G28" s="36"/>
      <c r="H28" s="36"/>
      <c r="I28" s="36"/>
      <c r="J28" s="36"/>
      <c r="K28" s="36"/>
      <c r="L28" s="36"/>
      <c r="M28" s="55" t="s">
        <v>12</v>
      </c>
      <c r="N28" s="56"/>
      <c r="O28" s="6">
        <f>ROUND(O25*5%,0)</f>
        <v>0</v>
      </c>
    </row>
    <row r="29" spans="1:15" s="23" customFormat="1" ht="30" customHeight="1" x14ac:dyDescent="0.2">
      <c r="A29" s="36"/>
      <c r="B29" s="36"/>
      <c r="C29" s="36"/>
      <c r="D29" s="36"/>
      <c r="E29" s="36"/>
      <c r="F29" s="36"/>
      <c r="G29" s="36"/>
      <c r="H29" s="36"/>
      <c r="I29" s="36"/>
      <c r="J29" s="36"/>
      <c r="K29" s="36"/>
      <c r="L29" s="36"/>
      <c r="M29" s="55" t="s">
        <v>13</v>
      </c>
      <c r="N29" s="56"/>
      <c r="O29" s="4">
        <f>ROUND(O26*19%,0)</f>
        <v>0</v>
      </c>
    </row>
    <row r="30" spans="1:15" s="23" customFormat="1" ht="30" customHeight="1" x14ac:dyDescent="0.2">
      <c r="A30" s="36"/>
      <c r="B30" s="36"/>
      <c r="C30" s="36"/>
      <c r="D30" s="36"/>
      <c r="E30" s="36"/>
      <c r="F30" s="36"/>
      <c r="G30" s="36"/>
      <c r="H30" s="36"/>
      <c r="I30" s="36"/>
      <c r="J30" s="36"/>
      <c r="K30" s="36"/>
      <c r="L30" s="36"/>
      <c r="M30" s="53" t="s">
        <v>14</v>
      </c>
      <c r="N30" s="54"/>
      <c r="O30" s="5">
        <f>SUM(O28:O29)</f>
        <v>0</v>
      </c>
    </row>
    <row r="31" spans="1:15" s="23" customFormat="1" ht="30" customHeight="1" x14ac:dyDescent="0.2">
      <c r="A31" s="36"/>
      <c r="B31" s="36"/>
      <c r="C31" s="36"/>
      <c r="D31" s="36"/>
      <c r="E31" s="36"/>
      <c r="F31" s="36"/>
      <c r="G31" s="36"/>
      <c r="H31" s="36"/>
      <c r="I31" s="36"/>
      <c r="J31" s="36"/>
      <c r="K31" s="36"/>
      <c r="L31" s="36"/>
      <c r="M31" s="67" t="s">
        <v>33</v>
      </c>
      <c r="N31" s="68"/>
      <c r="O31" s="4">
        <f>SUMIF(I:I,8%,N:N)</f>
        <v>0</v>
      </c>
    </row>
    <row r="32" spans="1:15" s="23" customFormat="1" ht="37.5" customHeight="1" x14ac:dyDescent="0.2">
      <c r="A32" s="36"/>
      <c r="B32" s="36"/>
      <c r="C32" s="36"/>
      <c r="D32" s="36"/>
      <c r="E32" s="36"/>
      <c r="F32" s="36"/>
      <c r="G32" s="36"/>
      <c r="H32" s="36"/>
      <c r="I32" s="36"/>
      <c r="J32" s="36"/>
      <c r="K32" s="36"/>
      <c r="L32" s="36"/>
      <c r="M32" s="65" t="s">
        <v>32</v>
      </c>
      <c r="N32" s="66"/>
      <c r="O32" s="5">
        <f>SUM(O31)</f>
        <v>0</v>
      </c>
    </row>
    <row r="33" spans="1:15" s="23" customFormat="1" ht="44.25" customHeight="1" x14ac:dyDescent="0.2">
      <c r="A33" s="36"/>
      <c r="B33" s="36"/>
      <c r="C33" s="36"/>
      <c r="D33" s="36"/>
      <c r="E33" s="36"/>
      <c r="F33" s="36"/>
      <c r="G33" s="36"/>
      <c r="H33" s="36"/>
      <c r="I33" s="36"/>
      <c r="J33" s="36"/>
      <c r="K33" s="36"/>
      <c r="L33" s="36"/>
      <c r="M33" s="65" t="s">
        <v>15</v>
      </c>
      <c r="N33" s="66"/>
      <c r="O33" s="5">
        <f>+O27+O30+O32</f>
        <v>0</v>
      </c>
    </row>
    <row r="36" spans="1:15" x14ac:dyDescent="0.25">
      <c r="B36" s="27"/>
      <c r="C36" s="27"/>
    </row>
    <row r="37" spans="1:15" x14ac:dyDescent="0.25">
      <c r="B37" s="49"/>
      <c r="C37" s="49"/>
    </row>
    <row r="38" spans="1:15" ht="15.75" thickBot="1" x14ac:dyDescent="0.3">
      <c r="B38" s="50"/>
      <c r="C38" s="50"/>
    </row>
    <row r="39" spans="1:15" x14ac:dyDescent="0.25">
      <c r="B39" s="40" t="s">
        <v>20</v>
      </c>
      <c r="C39" s="40"/>
    </row>
    <row r="41" spans="1:15" x14ac:dyDescent="0.25">
      <c r="A41" s="24" t="s">
        <v>43</v>
      </c>
    </row>
  </sheetData>
  <sheetProtection algorithmName="SHA-512" hashValue="Qv3bF5v3r+Dpih3JNBEag+EwtXPRY7ZbvhZ7y6PYAEBjv+zINy39JUpenJdpXgjyLjbVtlKM5pTI+IyqoeP3EQ==" saltValue="KC3pRkhtwrM4CX3NMX/gOA=="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39f7a895-868e-4739-ab10-589c64175fbd"/>
    <ds:schemaRef ds:uri="http://purl.org/dc/terms/"/>
    <ds:schemaRef ds:uri="http://www.w3.org/XML/1998/namespace"/>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2022-11-16T21:42:01Z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