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gastridmolina\OneDrive - UNIVERSIDAD DE CUNDINAMARCA\FORMATOS YEISON\"/>
    </mc:Choice>
  </mc:AlternateContent>
  <xr:revisionPtr revIDLastSave="0" documentId="11_2EF56C6D4D589246716ACE468B60C3C58CEC7663" xr6:coauthVersionLast="47" xr6:coauthVersionMax="47" xr10:uidLastSave="{00000000-0000-0000-0000-000000000000}"/>
  <bookViews>
    <workbookView xWindow="-110" yWindow="-110" windowWidth="23260" windowHeight="12580" xr2:uid="{00000000-000D-0000-FFFF-FFFF00000000}"/>
  </bookViews>
  <sheets>
    <sheet name="Hoja1" sheetId="1" r:id="rId1"/>
    <sheet name="Hoja2" sheetId="2" state="hidden" r:id="rId2"/>
  </sheets>
  <definedNames>
    <definedName name="_xlnm._FilterDatabase" localSheetId="0" hidden="1">Hoja1!$A$19:$N$33</definedName>
    <definedName name="_xlnm.Print_Area" localSheetId="0">Hoja1!$A$1:$N$40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N28" i="1"/>
  <c r="N25" i="1"/>
  <c r="K23" i="1"/>
  <c r="I23" i="1"/>
  <c r="K22" i="1"/>
  <c r="L22" i="1" s="1"/>
  <c r="I22" i="1"/>
  <c r="J22" i="1" s="1"/>
  <c r="K21" i="1"/>
  <c r="I21" i="1"/>
  <c r="K20" i="1"/>
  <c r="I20" i="1"/>
  <c r="G20" i="1"/>
  <c r="J20" i="1" s="1"/>
  <c r="G21" i="1"/>
  <c r="G22" i="1"/>
  <c r="G23" i="1"/>
  <c r="J21" i="1" l="1"/>
  <c r="J23" i="1"/>
  <c r="L20" i="1"/>
  <c r="M20" i="1"/>
  <c r="M22" i="1"/>
  <c r="N22" i="1" s="1"/>
  <c r="L21" i="1"/>
  <c r="L23" i="1"/>
  <c r="M21" i="1"/>
  <c r="M23" i="1"/>
  <c r="N23" i="1" l="1"/>
  <c r="N21" i="1"/>
  <c r="N31" i="1"/>
  <c r="N20" i="1"/>
  <c r="N24" i="1"/>
  <c r="N26" i="1"/>
  <c r="N30" i="1"/>
  <c r="N27" i="1" l="1"/>
  <c r="N32" i="1"/>
  <c r="N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<sst xmlns="http://schemas.openxmlformats.org/spreadsheetml/2006/main" count="47" uniqueCount="43">
  <si>
    <t>MACROPROCESO DE APOYO</t>
  </si>
  <si>
    <t>PÁGINA 1 DE 1</t>
  </si>
  <si>
    <t xml:space="preserve">PROCESO GESTIÓN BIENES Y SERVICIOS </t>
  </si>
  <si>
    <t>ANEXO 3. OFERTA ECONÓMICA</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</si>
  <si>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</si>
  <si>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</si>
  <si>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</si>
  <si>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</si>
  <si>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</si>
  <si>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</si>
  <si>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</si>
  <si>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</si>
  <si>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</si>
  <si>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</si>
  <si>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</si>
  <si>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</si>
  <si>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</si>
  <si>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</si>
  <si>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</si>
  <si>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</si>
  <si>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</si>
  <si>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</si>
  <si>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</si>
  <si>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</si>
  <si>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</si>
  <si>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</si>
  <si>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</si>
  <si>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 xml:space="preserve">EQUIPO DE CÓMPUTO
Procesador:Procesador de 10 núcleos y 12 hilos, Memoria: mínimo 1x16GB DDR4-2666 - 2933 MHz, Almacenamiento: M.2 PCIe NVMe SSD 512GB, Tarjeta gráfica: AMD Radeon 550 2GB DDR5, Sistema Operativo: Windows 10 Pro, Unidad Óptica: Unidad de disco óptica compacta, Puertos delanteros de E/S: 1 puerto USB 2.0, 1 puerto USB 3.2 de 1.ª generación, 1 puerto USB 3.2 Type-C de 2.ª generación x 1, 1 puerto de audio universal, Puertos traseros de E/S: 4 puertos USB 3.2 de 1.ª generación, 2 puertos USB 2.0 con alimentación inteligente, 2 puertos DisplayPort 1.4, 1 puerto Ethernet RJ45, Conectividad: Intel Wi-Fi-6E 2x2 AX211 Bluetooth 5.2, Seguridad: Módulo de plataforma segura (TPM) 2.0, Periféricos: mouse, teclado en español, incluye cables de conexión, Pantalla: mínimo 22 Pulgadas, Tipo de conexión: 1 VGA, 1 HDMI 1.4, 1 DP 1.4, Soporte: Elevación,
inclinación, giro, Brillo: 250 cd/?, Relación de contraste: 1000:1
Dos (2) años de garantía
</t>
  </si>
  <si>
    <t>UNIDAD</t>
  </si>
  <si>
    <t xml:space="preserve">ESCANER PARA LIBROS
Tipo producto: Smart Scanner, Scanning materials: Documents, Books, Magazines, Forms, Invoices, Certificates, Business cards and Sculpture object, Sensor: CMOS, Pixel: 18 megapixels, Resolución: 4896*3672, DPI: 275, Scanning format: A3, 420 × 297 mm? 16.5×11.7 inch?Maximum scanning format: 480×360 mm (18.89×14.17 inch) 
(A3: 420 × 297 mm/ 16.5×11.7 inch), Reference scanning thickness: 420×297 mm (A3): supports 35 mm 271×195 mm (A4): supports 50 mm, Color bit depth: 24 bits, Export format: JPG, PDF, Searchable PDF, Word, Excel, TIFF, Video streaming format: MJPG, Preview: PC-Visual presenter: 1920*1080@20Fps;PC 
Scanning:1536*1152@20Fps, USB: USB 2.0 High- Speed, Light source: Built-in lights and Side lights, Scanning method: Device Control, Software triggering, Hand button, Foot pedal, System support: Win 7/ 8/10, 32/64-bit; macOS 10.11 and above, Processor: 32-bit MIPS CPU, Laser – assisted: 3 laser rays, DDR: 1G bit, LCD: 2.4", 4:3, 320x240, MIC: SI, Hand button: SI, Black document pad: SI, Wi-Fi: Support, 2.4GHz band, Visual presenter: USB-PC Visual presenter, OCR: SI, Flattening Curve: SI, Smart paging: SI, Smart tilt corrections and auto-cropping: SI, Professional trimming: SI, Background purifying: SI, Finger removal: SI, Color mode: SI, Auto-scan: SI, Manual Selection scanning: SI, Screen recording: SI, Video recording: SI, Software features setting: SI, Element: 3G2P+IR, Sensor Size:1/2.3" EFL: 4.55mm, BFL: &gt;3.4mm, F/NO: 4,5
Dos (2) años de garantía
</t>
  </si>
  <si>
    <t xml:space="preserve">ESCANER CON BANDEJA DE ALIMENTACIÓN RÁPIDA Y
PLANO DE CRISTAL
Panel de control: 9 botones en el panel frontal: Herramientas, Cancelar, botones de navegación (Arriba, Abajo, Aceptar/Seleccionar/ Atrás), escaneo de una sola cara, escaneo a doble cara, suspensión (con iluminación LED); LCD retro iluminada de 4 líneas, Especificaciones del escáner: Tipo de escáner Superficie plana, alimentador automático de documentos (ADF); Tecnología de escaneado: Dispositivo de transferencia de carga (CCD); Modos de entrada de escaneado: Escaneado del panel frontal en Premium; Copia de documentos; escaneado de software Premium; aplicación de usuario mediante controladores TWAIN, ISIS, WIA o Kofax VRS; Versión Twain: Versión 2.1; Escaneado en color: Sí; Ajustes de resolución de salida en ppp: 75; 100; 150; 200; 240; 300; 400; 500; 600; Gama de escala o ampliación de imágenes: 1 a 999% en incrementos del 1%, Velocidad de escaneado: Hasta 50 ppm/100 ipm (blanco y negro, color, escala de grises, 200 ppp), Resolución de escaneado: Óptica Hasta 600 ppp; Hardware: Hasta 600 x 600 ppp, Formato de archivo de escaneado: PDF (solo imágenes, con búsqueda, MRC, PDF/A, cifrado), TIFF (una página, varias páginas, comprimido: G3, G4, LZW, JPEG), DOC, RTF, WPD, XLS, TXT, XML, XPS, HTML, OPF, JPG, BMP, PNG, Funciones avanzadas del escáner: Exposición automática; Umbral automático; Detección automática del color; Suavizado/eliminación del fondo; Eliminación de ruido; Detección automática del tamaño; Enderezado del contenido; Mejora del contenido; Transmisión múltiple; Alimentación automática; Sensor de detección de Alimentación múltiple; Orientación automática; Omisión de varios colores; Omisión de color de canal; Borrado de bordes; Ajuste de tamaño de página; Eliminación de página en blanco; Fusión de páginas; Relleno de agujeros; Sellos digitales; Captura de metadatos; Permisos en PDF; Firmas digitales en PDF; Separación de documentos (página de blanco, código de barras), Niveles de escala de gris/profundidad de bits: 256/24 bits (externo), 30 bits (interno), Ciclo de trabajo: Ciclo de trabajo mensual recomendado: 3.000 páginas, Capacidad del alimentador automático de documentos: Estándar, 100 hojas, Conectividad: Estándar USB 2.0; Opcional: Servidor de dispositivo USB Silex DS-SX-3000U1 Fast Ethernet; Servidor de dispositivo USB Silex SX-3000GB Gigabit Ethernet; Servidor de dispositivo USB Silex SX-DS- 3000WAN 802.11n inalámbrico y Gigabit Ethernet; Servidor de dispositivo USB Silex DS-SX-4000U2 Gigabit Ethernet de alto rendimiento, Memoria: Estándar 768 MB; Flash, Gestión de soportes: Tipos de soportes Papel (común, de inyección de tinta, fotográfico), Tamaño del papel (alimentador automático de documentos) A4; A5; personalizado; papel grande hasta 864 mm, Peso del papel (alimentador automático de documentos) 49 a 120 g/m², Sistemas operativos compatibles: Windows 10, Windows 8, Windows 7, Windows 7 x64, Windows Vista, Windows Vista x64, Windows XP Home, Windows XP Professional x64; Apple OS X El Capitan (v10.11), Yosemite (v10.10), Mavericks (v10.9), Requisitos mínimos del sistema: PC: Windows 10, Windows 8, Windows 7 y Windows Vista: procesador de como mínimo 1,3 GHz, 1 GB de RAM; Para Windows XP: procesador de como mínimo 1,3 GHz, 512 MB de RAM; Para todos los sistemas: 300 MB (mínimo) de espacio en disco duro disponible (80 MB solo para controladores), puerto USB 2.0, unidad de CD-ROM, monitor SVGA 1.024 x 768, color de 16 bits, Software incluido, Especificaciones del servidor de impresión: Gestión de seguridad Botón de encendido/apagado del dispositivo, Dimensiones y peso: Medidas del producto (P x A x L) Mínimos: 515 x 426 x 211 mm; Máximo: 515 x 426 x 211 mm, Dimensiones del embalaje (An x P x Al) 607 x 507 x 342 mm, Alimentación: Requisitos: Voltaje de entrada 100 - 240 VCA (+/- 10%), 50/60 Hz (+/- 3 Hz); Consumo: 50 vatios máximo, 15,5 vatios (en espera), 3,0 vatios (suspensión), &lt; 0,5 vatios (apagado manual); ENERGY STAR: No, Certificaciones: IEC 60950-1: 2005, 2ª edición; derivados nacionales, certificados y obligatorios relacionados: Rusia (GOST), Unión Europea (CE y Nemko GS) Compatibilidad electromagnética: Clase B; UE (Directiva EMC, EN 55022: 2006+A1: 2007, EN 61000-3- 2: 2006, EN 61000-3-3: 1995+A1: 2001+A2: 2005, EN 55024: 1998+A1: 2001+A2: 2003), Rusia (GOST); Garantía: Garantía limitada en hardware mínimo de dos años y soporte por el mismo tiempo.
Dos (2) años de garantía
</t>
  </si>
  <si>
    <t xml:space="preserve">SERVIDOR NAS
Servidor NAS para RACK con rieles para enracar. Capacidad: mínimo 48TB sin compresión, protocolos admitidos: SMB, NFS, iSCSI a través de Ethernet, FTP/S,
HTTP/S, Soporte de réplicas: Replicación del sistema de archivos distribuido (DFS-R) de Microsoft. Admite hasta 100 TB, Opciones de expansión de almacenamiento: SI, expansión externa, Sistema Operativo: El sistema operativo
Microsoft® Windows® Storage Server 2016 Standard Edition con posibilidad de actualización a server 2019, Tipo de HD:
SATA o SAS hot-plug LFF (3,5 pulgadas) minimo 10TB y una valocidad de 10K, Formato (totalmente configurado): 2U
de rack, Procesador: Minimo Intel® Xeon® Scalable Silver 4208 con memoria, Ethernet: Minimo 2 SFP+ 10GB con todos los modulos requeridos y 1 RJ45 a 1GB para administración, Fuentes eléctricas: El servidor debe tener minimo dos fuentes de energia y una sola fuente debe ser capaz de soportar la carga completa del equipo en funcionamiento, Cantidad de discos: Debe ser configurado para una proyeccion de creccimiento a la maxima capacidad
de disco soportado, Lugar de montaje y configuracion: El servidor debera ser enviado e instalado en el Datacenter de
la Universidad ubicado en Bogotá. Allí se debera hacer la configuracion completa para el funcionamiento del servidor,
en acompañamiento con personal de la Universidad, Accesorios, Se debe incluir:
2 transceivers SFP+ a 10GB para instalar en el servidor. 2 transceivers SFP+ a 10GB para Switches Alcatel OS6900-
X72-F 2 Path cord de F.O. monomodo de 2m para la interconexión entre los SW y los servidores. 2 Cables de poder con terminacion nema 5-15 2 patch cord de cobre de 2m para la administracion del
equipo.
Cinco (5) años de garantía.
</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</si>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</sst>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2" fillId="0" borderId="0" applyNumberFormat="0" applyFill="0" applyBorder="0" applyAlignment="0" applyProtection="0"/>
    <xf numFmtId="0" fontId="13" fillId="0" borderId="16"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9" applyNumberFormat="0" applyAlignment="0" applyProtection="0"/>
    <xf numFmtId="0" fontId="20" fillId="8" borderId="20" applyNumberFormat="0" applyAlignment="0" applyProtection="0"/>
    <xf numFmtId="0" fontId="21" fillId="8" borderId="19" applyNumberFormat="0" applyAlignment="0" applyProtection="0"/>
    <xf numFmtId="0" fontId="22" fillId="0" borderId="21" applyNumberFormat="0" applyFill="0" applyAlignment="0" applyProtection="0"/>
    <xf numFmtId="0" fontId="23" fillId="9" borderId="22" applyNumberFormat="0" applyAlignment="0" applyProtection="0"/>
    <xf numFmtId="0" fontId="24" fillId="0" borderId="0" applyNumberFormat="0" applyFill="0" applyBorder="0" applyAlignment="0" applyProtection="0"/>
    <xf numFmtId="0" fontId="5" fillId="10" borderId="23" applyNumberFormat="0" applyFon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0" fontId="1" fillId="2" borderId="6"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xf>
    <xf numFmtId="165" fontId="3" fillId="0" borderId="2" xfId="4" applyFont="1" applyBorder="1" applyAlignment="1" applyProtection="1">
      <alignment vertical="center"/>
    </xf>
    <xf numFmtId="165" fontId="3" fillId="0" borderId="1" xfId="4" applyFont="1" applyBorder="1" applyAlignment="1" applyProtection="1">
      <alignment vertical="center"/>
    </xf>
    <xf numFmtId="165" fontId="6" fillId="0" borderId="1" xfId="4" applyFont="1" applyBorder="1" applyAlignment="1" applyProtection="1">
      <alignment vertical="center"/>
    </xf>
    <xf numFmtId="165" fontId="28" fillId="35" borderId="1" xfId="3"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165" fontId="3" fillId="0" borderId="1" xfId="3" applyFont="1" applyFill="1" applyBorder="1" applyAlignment="1" applyProtection="1">
      <alignment horizontal="center" vertical="center" wrapText="1"/>
    </xf>
    <xf numFmtId="165" fontId="3" fillId="0" borderId="1" xfId="3" applyFont="1" applyFill="1" applyBorder="1" applyAlignment="1" applyProtection="1">
      <alignment vertical="center" wrapText="1"/>
    </xf>
    <xf numFmtId="9" fontId="0" fillId="0" borderId="0" xfId="1" applyFont="1"/>
    <xf numFmtId="0" fontId="1" fillId="2" borderId="0" xfId="0" applyFont="1" applyFill="1"/>
    <xf numFmtId="0" fontId="1" fillId="2" borderId="0" xfId="0" applyFont="1" applyFill="1" applyAlignment="1">
      <alignment vertical="center" wrapText="1"/>
    </xf>
    <xf numFmtId="0" fontId="3" fillId="2" borderId="0" xfId="0" applyFont="1" applyFill="1"/>
    <xf numFmtId="0" fontId="6" fillId="2" borderId="0" xfId="0" applyFont="1" applyFill="1"/>
    <xf numFmtId="0" fontId="9" fillId="2" borderId="1" xfId="0" applyFont="1" applyFill="1" applyBorder="1" applyAlignment="1">
      <alignment vertical="center"/>
    </xf>
    <xf numFmtId="0" fontId="9" fillId="2" borderId="3" xfId="0" applyFont="1" applyFill="1" applyBorder="1" applyAlignment="1">
      <alignment vertical="center"/>
    </xf>
    <xf numFmtId="0" fontId="3" fillId="2" borderId="0" xfId="0" applyFont="1" applyFill="1" applyAlignment="1">
      <alignment horizontal="left"/>
    </xf>
    <xf numFmtId="0" fontId="3" fillId="2" borderId="0" xfId="0" applyFont="1" applyFill="1" applyAlignment="1">
      <alignment horizontal="left" vertical="center" wrapText="1"/>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1"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1" fillId="2" borderId="0" xfId="0" applyFont="1" applyFill="1" applyAlignment="1">
      <alignment vertical="center"/>
    </xf>
    <xf numFmtId="0" fontId="3" fillId="0" borderId="1" xfId="0"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center" vertical="center"/>
    </xf>
    <xf numFmtId="0" fontId="1" fillId="2" borderId="0" xfId="0" applyFont="1" applyFill="1" applyAlignment="1">
      <alignment horizontal="center"/>
    </xf>
    <xf numFmtId="0" fontId="9" fillId="2" borderId="14" xfId="0" applyFont="1" applyFill="1" applyBorder="1" applyAlignment="1">
      <alignment horizontal="center" vertical="center" wrapText="1"/>
    </xf>
    <xf numFmtId="0" fontId="3" fillId="0" borderId="0" xfId="0" applyFont="1" applyAlignment="1">
      <alignment vertical="center"/>
    </xf>
    <xf numFmtId="0" fontId="1" fillId="2" borderId="0" xfId="0" applyFont="1" applyFill="1" applyAlignment="1" applyProtection="1">
      <alignment horizontal="center"/>
      <protection locked="0"/>
    </xf>
    <xf numFmtId="165" fontId="3" fillId="0" borderId="1" xfId="3" applyFont="1" applyBorder="1" applyAlignment="1" applyProtection="1">
      <alignment horizontal="center" vertical="center" wrapText="1"/>
    </xf>
    <xf numFmtId="165" fontId="6" fillId="0" borderId="3" xfId="3" applyFont="1" applyBorder="1" applyAlignment="1" applyProtection="1">
      <alignment horizontal="center" vertical="center"/>
    </xf>
    <xf numFmtId="165" fontId="6" fillId="0" borderId="5" xfId="3" applyFont="1" applyBorder="1" applyAlignment="1" applyProtection="1">
      <alignment horizontal="center" vertical="center"/>
    </xf>
    <xf numFmtId="165" fontId="3" fillId="0" borderId="3" xfId="3" applyFont="1" applyBorder="1" applyAlignment="1" applyProtection="1">
      <alignment horizontal="center" vertical="center"/>
    </xf>
    <xf numFmtId="165" fontId="3" fillId="0" borderId="5" xfId="3" applyFont="1" applyBorder="1" applyAlignment="1" applyProtection="1">
      <alignment horizontal="center" vertical="center"/>
    </xf>
    <xf numFmtId="165" fontId="3" fillId="0" borderId="3" xfId="3" applyFont="1" applyBorder="1" applyAlignment="1" applyProtection="1">
      <alignment horizontal="center" vertical="center" wrapText="1"/>
    </xf>
    <xf numFmtId="165" fontId="3" fillId="0" borderId="5" xfId="3" applyFont="1" applyBorder="1" applyAlignment="1" applyProtection="1">
      <alignment horizontal="center" vertical="center" wrapText="1"/>
    </xf>
    <xf numFmtId="165" fontId="6" fillId="0" borderId="3" xfId="3" applyFont="1" applyBorder="1" applyAlignment="1" applyProtection="1">
      <alignment horizontal="center" vertical="center" wrapText="1"/>
    </xf>
    <xf numFmtId="165" fontId="6" fillId="0" borderId="5" xfId="3" applyFont="1" applyBorder="1" applyAlignment="1" applyProtection="1">
      <alignment horizontal="center" vertical="center" wrapText="1"/>
    </xf>
    <xf numFmtId="0" fontId="6" fillId="2" borderId="14"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6" fillId="2" borderId="2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0"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0" fontId="3" fillId="2" borderId="34" xfId="0" applyFont="1" applyFill="1" applyBorder="1" applyAlignment="1">
      <alignment horizontal="center" vertical="center" wrapText="1"/>
    </xf>
    <xf numFmtId="165" fontId="3" fillId="0" borderId="2"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view="pageBreakPreview" topLeftCell="A22" zoomScale="60" zoomScaleNormal="70" zoomScalePageLayoutView="55" workbookViewId="0">
      <selection activeCell="H23" sqref="H23"/>
    </sheetView>
  </sheetViews>
  <sheetFormatPr defaultColWidth="11.42578125" defaultRowHeight="14.1"/>
  <cols>
    <col min="1" max="1" width="13.140625" style="11" customWidth="1"/>
    <col min="2" max="2" width="152.85546875" style="12" customWidth="1"/>
    <col min="3" max="3" width="14.85546875" style="11" bestFit="1" customWidth="1"/>
    <col min="4" max="4" width="15.5703125" style="11" bestFit="1" customWidth="1"/>
    <col min="5" max="5" width="21.5703125" style="11" bestFit="1" customWidth="1"/>
    <col min="6" max="6" width="11.140625" style="11" customWidth="1"/>
    <col min="7" max="7" width="17.42578125" style="11" customWidth="1"/>
    <col min="8" max="8" width="15.5703125" style="11" customWidth="1"/>
    <col min="9" max="9" width="16" style="11" customWidth="1"/>
    <col min="10" max="11" width="21.42578125" style="11" customWidth="1"/>
    <col min="12" max="12" width="21.140625" style="11" customWidth="1"/>
    <col min="13" max="13" width="20" style="11" customWidth="1"/>
    <col min="14" max="14" width="30" style="11" customWidth="1"/>
    <col min="15" max="16384" width="11.42578125" style="11"/>
  </cols>
  <sheetData>
    <row r="1" spans="1:14">
      <c r="E1" s="30"/>
    </row>
    <row r="2" spans="1:14" ht="15.75" customHeight="1">
      <c r="A2" s="56"/>
      <c r="B2" s="57" t="s">
        <v>0</v>
      </c>
      <c r="C2" s="57"/>
      <c r="D2" s="57"/>
      <c r="E2" s="57"/>
      <c r="F2" s="57"/>
      <c r="G2" s="57"/>
      <c r="H2" s="57"/>
      <c r="I2" s="57"/>
      <c r="J2" s="57"/>
      <c r="K2" s="57"/>
      <c r="L2" s="57"/>
      <c r="M2" s="49" t="s">
        <v>1</v>
      </c>
      <c r="N2" s="50"/>
    </row>
    <row r="3" spans="1:14" ht="15.75" customHeight="1">
      <c r="A3" s="56"/>
      <c r="B3" s="57" t="s">
        <v>2</v>
      </c>
      <c r="C3" s="57"/>
      <c r="D3" s="57"/>
      <c r="E3" s="57"/>
      <c r="F3" s="57"/>
      <c r="G3" s="57"/>
      <c r="H3" s="57"/>
      <c r="I3" s="57"/>
      <c r="J3" s="57"/>
      <c r="K3" s="57"/>
      <c r="L3" s="57"/>
      <c r="M3" s="51"/>
      <c r="N3" s="52"/>
    </row>
    <row r="4" spans="1:14" ht="16.5" customHeight="1">
      <c r="A4" s="56"/>
      <c r="B4" s="57" t="s">
        <v>3</v>
      </c>
      <c r="C4" s="57"/>
      <c r="D4" s="57"/>
      <c r="E4" s="57"/>
      <c r="F4" s="57"/>
      <c r="G4" s="57"/>
      <c r="H4" s="57"/>
      <c r="I4" s="57"/>
      <c r="J4" s="57"/>
      <c r="K4" s="57"/>
      <c r="L4" s="57"/>
      <c r="M4" s="51"/>
      <c r="N4" s="52"/>
    </row>
    <row r="5" spans="1:14" ht="15" customHeight="1">
      <c r="A5" s="56"/>
      <c r="B5" s="57"/>
      <c r="C5" s="57"/>
      <c r="D5" s="57"/>
      <c r="E5" s="57"/>
      <c r="F5" s="57"/>
      <c r="G5" s="57"/>
      <c r="H5" s="57"/>
      <c r="I5" s="57"/>
      <c r="J5" s="57"/>
      <c r="K5" s="57"/>
      <c r="L5" s="57"/>
      <c r="M5" s="53"/>
      <c r="N5" s="54"/>
    </row>
    <row r="7" spans="1:14">
      <c r="A7" s="13" t="s">
        <v>4</v>
      </c>
    </row>
    <row r="8" spans="1:14">
      <c r="A8" s="13"/>
    </row>
    <row r="9" spans="1:14">
      <c r="A9" s="14" t="s">
        <v>5</v>
      </c>
    </row>
    <row r="10" spans="1:14" ht="50.45" customHeight="1">
      <c r="A10" s="55" t="s">
        <v>6</v>
      </c>
      <c r="B10" s="55"/>
      <c r="D10" s="15" t="s">
        <v>7</v>
      </c>
      <c r="E10" s="58"/>
      <c r="F10" s="58"/>
      <c r="G10" s="58"/>
      <c r="J10" s="16" t="s">
        <v>8</v>
      </c>
      <c r="K10" s="59"/>
      <c r="L10" s="60"/>
      <c r="M10" s="61"/>
    </row>
    <row r="11" spans="1:14" ht="14.45" thickBot="1">
      <c r="A11" s="17"/>
      <c r="B11" s="18"/>
      <c r="D11" s="19"/>
      <c r="E11" s="19"/>
      <c r="F11" s="19"/>
      <c r="J11" s="20"/>
      <c r="K11" s="21"/>
      <c r="L11" s="21"/>
      <c r="M11" s="21"/>
    </row>
    <row r="12" spans="1:14" ht="30.75" customHeight="1" thickBot="1">
      <c r="A12" s="68" t="s">
        <v>9</v>
      </c>
      <c r="B12" s="69"/>
      <c r="C12" s="65" t="s">
        <v>10</v>
      </c>
      <c r="D12" s="66"/>
      <c r="E12" s="66"/>
      <c r="F12" s="67"/>
      <c r="G12" s="1"/>
      <c r="H12" s="22"/>
      <c r="I12" s="22"/>
      <c r="J12" s="20"/>
    </row>
    <row r="13" spans="1:14" ht="14.45" thickBot="1">
      <c r="A13" s="70"/>
      <c r="B13" s="71"/>
      <c r="C13" s="21"/>
      <c r="D13" s="19"/>
      <c r="E13" s="19"/>
      <c r="F13" s="19"/>
      <c r="J13" s="20"/>
    </row>
    <row r="14" spans="1:14" ht="30" customHeight="1" thickBot="1">
      <c r="A14" s="70"/>
      <c r="B14" s="71"/>
      <c r="C14" s="65" t="s">
        <v>11</v>
      </c>
      <c r="D14" s="66"/>
      <c r="E14" s="66"/>
      <c r="F14" s="67"/>
      <c r="G14" s="1"/>
      <c r="H14" s="22"/>
      <c r="I14" s="22"/>
      <c r="J14" s="20"/>
    </row>
    <row r="15" spans="1:14" ht="18.75" customHeight="1" thickBot="1">
      <c r="A15" s="70"/>
      <c r="B15" s="71"/>
      <c r="D15" s="19"/>
      <c r="E15" s="19"/>
      <c r="F15" s="19"/>
      <c r="J15" s="20"/>
    </row>
    <row r="16" spans="1:14" ht="24" customHeight="1" thickBot="1">
      <c r="A16" s="72"/>
      <c r="B16" s="73"/>
      <c r="C16" s="65" t="s">
        <v>12</v>
      </c>
      <c r="D16" s="66"/>
      <c r="E16" s="66"/>
      <c r="F16" s="67"/>
      <c r="G16" s="1"/>
      <c r="H16" s="22"/>
      <c r="I16" s="22"/>
      <c r="J16" s="20"/>
      <c r="K16" s="21"/>
      <c r="L16" s="21"/>
      <c r="M16" s="21"/>
    </row>
    <row r="17" spans="1:14">
      <c r="A17" s="17"/>
      <c r="B17" s="18"/>
      <c r="D17" s="19"/>
      <c r="E17" s="19"/>
      <c r="F17" s="19"/>
      <c r="J17" s="20"/>
      <c r="K17" s="21"/>
      <c r="L17" s="21"/>
      <c r="M17" s="21"/>
    </row>
    <row r="19" spans="1:14" s="24" customFormat="1" ht="111.75" customHeight="1">
      <c r="A19" s="23" t="s">
        <v>13</v>
      </c>
      <c r="B19" s="23" t="s">
        <v>14</v>
      </c>
      <c r="C19" s="23" t="s">
        <v>15</v>
      </c>
      <c r="D19" s="23" t="s">
        <v>16</v>
      </c>
      <c r="E19" s="2" t="s">
        <v>17</v>
      </c>
      <c r="F19" s="2" t="s">
        <v>18</v>
      </c>
      <c r="G19" s="2" t="s">
        <v>19</v>
      </c>
      <c r="H19" s="2" t="s">
        <v>20</v>
      </c>
      <c r="I19" s="2" t="s">
        <v>21</v>
      </c>
      <c r="J19" s="2" t="s">
        <v>22</v>
      </c>
      <c r="K19" s="2" t="s">
        <v>23</v>
      </c>
      <c r="L19" s="2" t="s">
        <v>24</v>
      </c>
      <c r="M19" s="2" t="s">
        <v>25</v>
      </c>
      <c r="N19" s="2" t="s">
        <v>26</v>
      </c>
    </row>
    <row r="20" spans="1:14" s="28" customFormat="1" ht="137.44999999999999">
      <c r="A20" s="25">
        <v>1</v>
      </c>
      <c r="B20" s="26" t="s">
        <v>27</v>
      </c>
      <c r="C20" s="27">
        <v>5</v>
      </c>
      <c r="D20" s="27" t="s">
        <v>28</v>
      </c>
      <c r="E20" s="6"/>
      <c r="F20" s="7">
        <v>0</v>
      </c>
      <c r="G20" s="8">
        <f>+ROUND(E20*F20,0)</f>
        <v>0</v>
      </c>
      <c r="H20" s="7">
        <v>0</v>
      </c>
      <c r="I20" s="8">
        <f>ROUND(E20*H20,0)</f>
        <v>0</v>
      </c>
      <c r="J20" s="8">
        <f>ROUND(E20+G20+I20,0)</f>
        <v>0</v>
      </c>
      <c r="K20" s="8">
        <f>ROUND(E20*C20,0)</f>
        <v>0</v>
      </c>
      <c r="L20" s="8">
        <f>ROUND(K20*F20,0)</f>
        <v>0</v>
      </c>
      <c r="M20" s="8">
        <f>ROUND(K20*H20,0)</f>
        <v>0</v>
      </c>
      <c r="N20" s="9">
        <f>ROUND(K20+M20+L20,0)</f>
        <v>0</v>
      </c>
    </row>
    <row r="21" spans="1:14" s="28" customFormat="1" ht="200.1">
      <c r="A21" s="25">
        <v>2</v>
      </c>
      <c r="B21" s="26" t="s">
        <v>29</v>
      </c>
      <c r="C21" s="27">
        <v>1</v>
      </c>
      <c r="D21" s="27" t="s">
        <v>28</v>
      </c>
      <c r="E21" s="6"/>
      <c r="F21" s="7">
        <v>0</v>
      </c>
      <c r="G21" s="8">
        <f t="shared" ref="G21:G23" si="0">+ROUND(E21*F21,0)</f>
        <v>0</v>
      </c>
      <c r="H21" s="7">
        <v>0</v>
      </c>
      <c r="I21" s="8">
        <f t="shared" ref="I21:I23" si="1">ROUND(E21*H21,0)</f>
        <v>0</v>
      </c>
      <c r="J21" s="8">
        <f t="shared" ref="J21:J23" si="2">ROUND(E21+G21+I21,0)</f>
        <v>0</v>
      </c>
      <c r="K21" s="8">
        <f t="shared" ref="K21:K23" si="3">ROUND(E21*C21,0)</f>
        <v>0</v>
      </c>
      <c r="L21" s="8">
        <f t="shared" ref="L21:L23" si="4">ROUND(K21*F21,0)</f>
        <v>0</v>
      </c>
      <c r="M21" s="8">
        <f t="shared" ref="M21:M23" si="5">ROUND(K21*H21,0)</f>
        <v>0</v>
      </c>
      <c r="N21" s="9">
        <f t="shared" ref="N21:N23" si="6">ROUND(K21+M21+L21,0)</f>
        <v>0</v>
      </c>
    </row>
    <row r="22" spans="1:14" s="28" customFormat="1" ht="387.6">
      <c r="A22" s="25">
        <v>3</v>
      </c>
      <c r="B22" s="26" t="s">
        <v>30</v>
      </c>
      <c r="C22" s="27">
        <v>4</v>
      </c>
      <c r="D22" s="27" t="s">
        <v>28</v>
      </c>
      <c r="E22" s="6"/>
      <c r="F22" s="7">
        <v>0</v>
      </c>
      <c r="G22" s="8">
        <f t="shared" si="0"/>
        <v>0</v>
      </c>
      <c r="H22" s="7">
        <v>0</v>
      </c>
      <c r="I22" s="8">
        <f t="shared" si="1"/>
        <v>0</v>
      </c>
      <c r="J22" s="8">
        <f t="shared" si="2"/>
        <v>0</v>
      </c>
      <c r="K22" s="8">
        <f t="shared" si="3"/>
        <v>0</v>
      </c>
      <c r="L22" s="8">
        <f t="shared" si="4"/>
        <v>0</v>
      </c>
      <c r="M22" s="8">
        <f t="shared" si="5"/>
        <v>0</v>
      </c>
      <c r="N22" s="9">
        <f t="shared" si="6"/>
        <v>0</v>
      </c>
    </row>
    <row r="23" spans="1:14" s="28" customFormat="1" ht="249.95">
      <c r="A23" s="25">
        <v>4</v>
      </c>
      <c r="B23" s="26" t="s">
        <v>31</v>
      </c>
      <c r="C23" s="27">
        <v>1</v>
      </c>
      <c r="D23" s="27" t="s">
        <v>28</v>
      </c>
      <c r="E23" s="6"/>
      <c r="F23" s="7">
        <v>0</v>
      </c>
      <c r="G23" s="8">
        <f t="shared" si="0"/>
        <v>0</v>
      </c>
      <c r="H23" s="7">
        <v>0</v>
      </c>
      <c r="I23" s="8">
        <f t="shared" si="1"/>
        <v>0</v>
      </c>
      <c r="J23" s="8">
        <f t="shared" si="2"/>
        <v>0</v>
      </c>
      <c r="K23" s="8">
        <f t="shared" si="3"/>
        <v>0</v>
      </c>
      <c r="L23" s="8">
        <f t="shared" si="4"/>
        <v>0</v>
      </c>
      <c r="M23" s="8">
        <f t="shared" si="5"/>
        <v>0</v>
      </c>
      <c r="N23" s="9">
        <f t="shared" si="6"/>
        <v>0</v>
      </c>
    </row>
    <row r="24" spans="1:14" s="24" customFormat="1" ht="42" customHeight="1" thickBot="1">
      <c r="A24" s="29"/>
      <c r="B24" s="62"/>
      <c r="C24" s="62"/>
      <c r="D24" s="62"/>
      <c r="E24" s="62"/>
      <c r="F24" s="62"/>
      <c r="G24" s="62"/>
      <c r="H24" s="62"/>
      <c r="I24" s="62"/>
      <c r="J24" s="62"/>
      <c r="K24" s="63"/>
      <c r="L24" s="64" t="s">
        <v>32</v>
      </c>
      <c r="M24" s="64"/>
      <c r="N24" s="3">
        <f>SUMIF(F:F,0%,K:K)</f>
        <v>0</v>
      </c>
    </row>
    <row r="25" spans="1:14" s="24" customFormat="1" ht="39" customHeight="1">
      <c r="A25" s="43"/>
      <c r="B25" s="43"/>
      <c r="C25" s="43"/>
      <c r="D25" s="43"/>
      <c r="E25" s="43"/>
      <c r="F25" s="43"/>
      <c r="G25" s="43"/>
      <c r="H25" s="43"/>
      <c r="I25" s="43"/>
      <c r="J25" s="43"/>
      <c r="K25" s="44"/>
      <c r="L25" s="34" t="s">
        <v>33</v>
      </c>
      <c r="M25" s="34"/>
      <c r="N25" s="4">
        <f>SUMIF(F:F,5%,K:K)</f>
        <v>0</v>
      </c>
    </row>
    <row r="26" spans="1:14" s="24" customFormat="1" ht="26.45" customHeight="1">
      <c r="A26" s="45"/>
      <c r="B26" s="45"/>
      <c r="C26" s="45"/>
      <c r="D26" s="45"/>
      <c r="E26" s="45"/>
      <c r="F26" s="45"/>
      <c r="G26" s="45"/>
      <c r="H26" s="45"/>
      <c r="I26" s="45"/>
      <c r="J26" s="45"/>
      <c r="K26" s="46"/>
      <c r="L26" s="34" t="s">
        <v>34</v>
      </c>
      <c r="M26" s="34"/>
      <c r="N26" s="4">
        <f>SUMIF(F:F,19%,K:K)</f>
        <v>0</v>
      </c>
    </row>
    <row r="27" spans="1:14" s="24" customFormat="1" ht="26.45" customHeight="1">
      <c r="A27" s="45"/>
      <c r="B27" s="45"/>
      <c r="C27" s="45"/>
      <c r="D27" s="45"/>
      <c r="E27" s="45"/>
      <c r="F27" s="45"/>
      <c r="G27" s="45"/>
      <c r="H27" s="45"/>
      <c r="I27" s="45"/>
      <c r="J27" s="45"/>
      <c r="K27" s="46"/>
      <c r="L27" s="35" t="s">
        <v>23</v>
      </c>
      <c r="M27" s="36"/>
      <c r="N27" s="5">
        <f>SUM(N24:N26)</f>
        <v>0</v>
      </c>
    </row>
    <row r="28" spans="1:14" s="24" customFormat="1" ht="26.45" customHeight="1">
      <c r="A28" s="45"/>
      <c r="B28" s="45"/>
      <c r="C28" s="45"/>
      <c r="D28" s="45"/>
      <c r="E28" s="45"/>
      <c r="F28" s="45"/>
      <c r="G28" s="45"/>
      <c r="H28" s="45"/>
      <c r="I28" s="45"/>
      <c r="J28" s="45"/>
      <c r="K28" s="46"/>
      <c r="L28" s="37" t="s">
        <v>35</v>
      </c>
      <c r="M28" s="38"/>
      <c r="N28" s="4">
        <f>SUMIF(F:F,5%,L:L)</f>
        <v>0</v>
      </c>
    </row>
    <row r="29" spans="1:14" s="24" customFormat="1" ht="26.45" customHeight="1">
      <c r="A29" s="45"/>
      <c r="B29" s="45"/>
      <c r="C29" s="45"/>
      <c r="D29" s="45"/>
      <c r="E29" s="45"/>
      <c r="F29" s="45"/>
      <c r="G29" s="45"/>
      <c r="H29" s="45"/>
      <c r="I29" s="45"/>
      <c r="J29" s="45"/>
      <c r="K29" s="46"/>
      <c r="L29" s="37" t="s">
        <v>36</v>
      </c>
      <c r="M29" s="38"/>
      <c r="N29" s="4">
        <f>SUMIF(F:F,19%,L:L)</f>
        <v>0</v>
      </c>
    </row>
    <row r="30" spans="1:14" s="24" customFormat="1" ht="26.45" customHeight="1">
      <c r="A30" s="45"/>
      <c r="B30" s="45"/>
      <c r="C30" s="45"/>
      <c r="D30" s="45"/>
      <c r="E30" s="45"/>
      <c r="F30" s="45"/>
      <c r="G30" s="45"/>
      <c r="H30" s="45"/>
      <c r="I30" s="45"/>
      <c r="J30" s="45"/>
      <c r="K30" s="46"/>
      <c r="L30" s="35" t="s">
        <v>37</v>
      </c>
      <c r="M30" s="36"/>
      <c r="N30" s="5">
        <f>SUM(N28:N29)</f>
        <v>0</v>
      </c>
    </row>
    <row r="31" spans="1:14" s="24" customFormat="1" ht="26.45" customHeight="1">
      <c r="A31" s="45"/>
      <c r="B31" s="45"/>
      <c r="C31" s="45"/>
      <c r="D31" s="45"/>
      <c r="E31" s="45"/>
      <c r="F31" s="45"/>
      <c r="G31" s="45"/>
      <c r="H31" s="45"/>
      <c r="I31" s="45"/>
      <c r="J31" s="45"/>
      <c r="K31" s="46"/>
      <c r="L31" s="39" t="s">
        <v>38</v>
      </c>
      <c r="M31" s="40"/>
      <c r="N31" s="4">
        <f>ROUND(SUM(M20:M23),0)</f>
        <v>0</v>
      </c>
    </row>
    <row r="32" spans="1:14" s="24" customFormat="1" ht="26.45" customHeight="1">
      <c r="A32" s="45"/>
      <c r="B32" s="45"/>
      <c r="C32" s="45"/>
      <c r="D32" s="45"/>
      <c r="E32" s="45"/>
      <c r="F32" s="45"/>
      <c r="G32" s="45"/>
      <c r="H32" s="45"/>
      <c r="I32" s="45"/>
      <c r="J32" s="45"/>
      <c r="K32" s="46"/>
      <c r="L32" s="41" t="s">
        <v>39</v>
      </c>
      <c r="M32" s="42"/>
      <c r="N32" s="5">
        <f>SUM(N31)</f>
        <v>0</v>
      </c>
    </row>
    <row r="33" spans="1:14" s="24" customFormat="1" ht="26.45" customHeight="1">
      <c r="A33" s="47"/>
      <c r="B33" s="47"/>
      <c r="C33" s="47"/>
      <c r="D33" s="47"/>
      <c r="E33" s="47"/>
      <c r="F33" s="47"/>
      <c r="G33" s="47"/>
      <c r="H33" s="47"/>
      <c r="I33" s="47"/>
      <c r="J33" s="47"/>
      <c r="K33" s="48"/>
      <c r="L33" s="41" t="s">
        <v>40</v>
      </c>
      <c r="M33" s="42"/>
      <c r="N33" s="5">
        <f>+N27+N30+N32</f>
        <v>0</v>
      </c>
    </row>
    <row r="35" spans="1:14">
      <c r="A35" s="33"/>
      <c r="B35" s="33"/>
      <c r="C35" s="33"/>
      <c r="D35" s="33"/>
    </row>
    <row r="36" spans="1:14">
      <c r="A36" s="33"/>
      <c r="B36" s="33"/>
      <c r="C36" s="33"/>
      <c r="D36" s="33"/>
    </row>
    <row r="37" spans="1:14" ht="90.6" customHeight="1">
      <c r="A37" s="33"/>
      <c r="B37" s="33"/>
      <c r="C37" s="33"/>
      <c r="D37" s="33"/>
    </row>
    <row r="38" spans="1:14" ht="14.45" thickBot="1">
      <c r="A38" s="33"/>
      <c r="B38" s="33"/>
      <c r="C38" s="33"/>
      <c r="D38" s="33"/>
    </row>
    <row r="39" spans="1:14">
      <c r="B39" s="31" t="s">
        <v>41</v>
      </c>
    </row>
    <row r="41" spans="1:14">
      <c r="A41" s="32" t="s">
        <v>42</v>
      </c>
    </row>
  </sheetData>
  <sheetProtection algorithmName="SHA-512" hashValue="vcTHRBzeWuxVS9WMV80hpX+JQCaWJJYPh2A1zr5ezCyvdEDKaD1ipD+uzJKUyt1oDbPTLIUsEt9blUKLjcRNXA==" saltValue="Y2LGP0Ns8rTodVNBp4AnAQ==" spinCount="100000" sheet="1" scenarios="1" selectLockedCells="1"/>
  <autoFilter ref="A19:N33" xr:uid="{00000000-0009-0000-0000-000000000000}"/>
  <dataConsolidate/>
  <mergeCells count="25">
    <mergeCell ref="B24:K24"/>
    <mergeCell ref="L24:M24"/>
    <mergeCell ref="C14:F14"/>
    <mergeCell ref="C16:F16"/>
    <mergeCell ref="C12:F12"/>
    <mergeCell ref="A12:B16"/>
    <mergeCell ref="M2:N5"/>
    <mergeCell ref="A10:B10"/>
    <mergeCell ref="A2:A5"/>
    <mergeCell ref="B2:L2"/>
    <mergeCell ref="B3:L3"/>
    <mergeCell ref="B4:L5"/>
    <mergeCell ref="E10:G10"/>
    <mergeCell ref="K10:M10"/>
    <mergeCell ref="A35:D38"/>
    <mergeCell ref="L26:M26"/>
    <mergeCell ref="L27:M27"/>
    <mergeCell ref="L28:M28"/>
    <mergeCell ref="L29:M29"/>
    <mergeCell ref="L31:M31"/>
    <mergeCell ref="L32:M32"/>
    <mergeCell ref="A25:K33"/>
    <mergeCell ref="L30:M30"/>
    <mergeCell ref="L33:M33"/>
    <mergeCell ref="L25:M25"/>
  </mergeCells>
  <dataValidations count="1">
    <dataValidation type="whole" allowBlank="1" showInputMessage="1" showErrorMessage="1" sqref="E20:E23" xr:uid="{00000000-0002-0000-0000-000000000000}">
      <formula1>0</formula1>
      <formula2>1E+40</formula2>
    </dataValidation>
  </dataValidations>
  <pageMargins left="0.70866141732283472" right="0.70866141732283472" top="0.74803149606299213" bottom="0.74803149606299213" header="0.31496062992125984" footer="0.31496062992125984"/>
  <pageSetup paperSize="5" scale="4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Hoja2!$G$5:$G$7</xm:f>
          </x14:formula1>
          <xm:sqref>H20:H23</xm:sqref>
        </x14:dataValidation>
        <x14:dataValidation type="list" allowBlank="1" showInputMessage="1" showErrorMessage="1" xr:uid="{00000000-0002-0000-0000-000002000000}">
          <x14:formula1>
            <xm:f>Hoja2!$E$5:$E$7</xm:f>
          </x14:formula1>
          <xm:sqref>F20:F23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5:G7"/>
  <sheetViews>
    <sheetView workbookViewId="0">
      <selection activeCell="E5" sqref="E5"/>
    </sheetView>
  </sheetViews>
  <sheetFormatPr defaultColWidth="11.42578125" defaultRowHeight="14.45"/>
  <sheetData>
    <row r="5" spans="5:7">
      <c r="E5" s="10">
        <v>0</v>
      </c>
      <c r="G5" s="10">
        <v>0</v>
      </c>
    </row>
    <row r="6" spans="5:7">
      <c r="E6" s="10">
        <v>0.05</v>
      </c>
      <c r="G6" s="10">
        <v>0.04</v>
      </c>
    </row>
    <row r="7" spans="5:7">
      <c r="E7" s="10">
        <v>0.19</v>
      </c>
      <c r="G7" s="10">
        <v>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ASESOR JURÍDICO COMPRAS 4</cp:lastModifiedBy>
  <cp:revision/>
  <dcterms:created xsi:type="dcterms:W3CDTF">2017-04-28T13:22:52Z</dcterms:created>
  <dcterms:modified xsi:type="dcterms:W3CDTF">2022-11-07T21:56:41Z</dcterms:modified>
  <cp:category/>
  <cp:contentStatus/>
</cp:coreProperties>
</file>