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OneDrive - Universidad de Cundinamarca\1-CONTABLE FINAN. B y S  AÑO 2022\SEGUNDO SEMESTRE\2.INVITACION PUBLICA\INVITACION 148\"/>
    </mc:Choice>
  </mc:AlternateContent>
  <xr:revisionPtr revIDLastSave="0" documentId="8_{E7528195-A81E-497A-960B-2AEFA17493DE}" xr6:coauthVersionLast="45" xr6:coauthVersionMax="45" xr10:uidLastSave="{00000000-0000-0000-0000-000000000000}"/>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Hoja1!$A$1:$O$56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6" i="1" l="1"/>
  <c r="O47" i="1" s="1"/>
  <c r="O43" i="1"/>
  <c r="O44" i="1"/>
  <c r="H38" i="1"/>
  <c r="H37" i="1"/>
  <c r="H36" i="1"/>
  <c r="H35" i="1"/>
  <c r="H34" i="1"/>
  <c r="H33" i="1"/>
  <c r="H32" i="1"/>
  <c r="H31" i="1"/>
  <c r="J21" i="1"/>
  <c r="K21" i="1" s="1"/>
  <c r="L21" i="1"/>
  <c r="M21" i="1" s="1"/>
  <c r="J22" i="1"/>
  <c r="K22" i="1" s="1"/>
  <c r="L22" i="1"/>
  <c r="M22" i="1" s="1"/>
  <c r="J23" i="1"/>
  <c r="K23" i="1" s="1"/>
  <c r="L23" i="1"/>
  <c r="M23" i="1" s="1"/>
  <c r="J24" i="1"/>
  <c r="K24" i="1" s="1"/>
  <c r="L24" i="1"/>
  <c r="M24" i="1" s="1"/>
  <c r="J25" i="1"/>
  <c r="K25" i="1" s="1"/>
  <c r="L25" i="1"/>
  <c r="M25" i="1" s="1"/>
  <c r="J26" i="1"/>
  <c r="K26" i="1" s="1"/>
  <c r="L26" i="1"/>
  <c r="M26" i="1" s="1"/>
  <c r="J27" i="1"/>
  <c r="K27" i="1" s="1"/>
  <c r="L27" i="1"/>
  <c r="M27" i="1" s="1"/>
  <c r="J28" i="1"/>
  <c r="K28" i="1" s="1"/>
  <c r="L28" i="1"/>
  <c r="M28" i="1" s="1"/>
  <c r="J29" i="1"/>
  <c r="K29" i="1" s="1"/>
  <c r="L29" i="1"/>
  <c r="M29" i="1" s="1"/>
  <c r="J30" i="1"/>
  <c r="K30" i="1" s="1"/>
  <c r="L30" i="1"/>
  <c r="M30" i="1" s="1"/>
  <c r="J31" i="1"/>
  <c r="L31" i="1"/>
  <c r="M31" i="1" s="1"/>
  <c r="J32" i="1"/>
  <c r="K32" i="1" s="1"/>
  <c r="L32" i="1"/>
  <c r="M32" i="1" s="1"/>
  <c r="J33" i="1"/>
  <c r="K33" i="1" s="1"/>
  <c r="L33" i="1"/>
  <c r="M33" i="1" s="1"/>
  <c r="J34" i="1"/>
  <c r="K34" i="1" s="1"/>
  <c r="L34" i="1"/>
  <c r="M34" i="1" s="1"/>
  <c r="J35" i="1"/>
  <c r="L35" i="1"/>
  <c r="M35" i="1" s="1"/>
  <c r="J36" i="1"/>
  <c r="K36" i="1" s="1"/>
  <c r="L36" i="1"/>
  <c r="M36" i="1" s="1"/>
  <c r="J37" i="1"/>
  <c r="L37" i="1"/>
  <c r="M37" i="1" s="1"/>
  <c r="J38" i="1"/>
  <c r="L38" i="1"/>
  <c r="M38" i="1" s="1"/>
  <c r="K35" i="1" l="1"/>
  <c r="K38" i="1"/>
  <c r="K37" i="1"/>
  <c r="K31" i="1"/>
  <c r="O30" i="1"/>
  <c r="O28" i="1"/>
  <c r="N38" i="1"/>
  <c r="O38" i="1" s="1"/>
  <c r="N36" i="1"/>
  <c r="O36" i="1" s="1"/>
  <c r="N34" i="1"/>
  <c r="O34" i="1" s="1"/>
  <c r="N32" i="1"/>
  <c r="O32" i="1" s="1"/>
  <c r="N30" i="1"/>
  <c r="N28" i="1"/>
  <c r="N26" i="1"/>
  <c r="O26" i="1" s="1"/>
  <c r="N24" i="1"/>
  <c r="O24" i="1" s="1"/>
  <c r="N22" i="1"/>
  <c r="O22" i="1" s="1"/>
  <c r="O31" i="1"/>
  <c r="O29" i="1"/>
  <c r="O27" i="1"/>
  <c r="O25" i="1"/>
  <c r="O23" i="1"/>
  <c r="O21" i="1"/>
  <c r="N37" i="1"/>
  <c r="O37" i="1" s="1"/>
  <c r="N35" i="1"/>
  <c r="O35" i="1" s="1"/>
  <c r="N33" i="1"/>
  <c r="O33" i="1" s="1"/>
  <c r="N31" i="1"/>
  <c r="N29" i="1"/>
  <c r="N27" i="1"/>
  <c r="N25" i="1"/>
  <c r="N23" i="1"/>
  <c r="N21" i="1"/>
  <c r="H21" i="1"/>
  <c r="H22" i="1"/>
  <c r="H23" i="1"/>
  <c r="H24" i="1"/>
  <c r="H25" i="1"/>
  <c r="H26" i="1"/>
  <c r="H27" i="1"/>
  <c r="H28" i="1"/>
  <c r="H29" i="1"/>
  <c r="H30" i="1"/>
  <c r="A21" i="1"/>
  <c r="A22" i="1" s="1"/>
  <c r="A23" i="1" s="1"/>
  <c r="A24" i="1" s="1"/>
  <c r="A25" i="1" s="1"/>
  <c r="A26" i="1" s="1"/>
  <c r="A27" i="1" s="1"/>
  <c r="A28" i="1" s="1"/>
  <c r="A29" i="1" s="1"/>
  <c r="A30" i="1" s="1"/>
  <c r="A31" i="1" s="1"/>
  <c r="A32" i="1" s="1"/>
  <c r="A33" i="1" s="1"/>
  <c r="A34" i="1" s="1"/>
  <c r="A35" i="1" s="1"/>
  <c r="A36" i="1" s="1"/>
  <c r="A37" i="1" s="1"/>
  <c r="A38" i="1" s="1"/>
  <c r="H20" i="1" l="1"/>
  <c r="J20" i="1"/>
  <c r="L20" i="1"/>
  <c r="O40" i="1"/>
  <c r="M20" i="1" l="1"/>
  <c r="O39" i="1"/>
  <c r="N20" i="1"/>
  <c r="O20" i="1" s="1"/>
  <c r="K20" i="1"/>
  <c r="O41" i="1" l="1"/>
  <c r="O45" i="1" l="1"/>
  <c r="O42" i="1"/>
  <c r="O4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<sst xmlns="http://schemas.openxmlformats.org/spreadsheetml/2006/main" count="83" uniqueCount="64">
  <si>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</si>
  <si>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</si>
  <si>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</si>
  <si>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</si>
  <si>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</si>
  <si>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</si>
  <si>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</si>
  <si>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</si>
  <si>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</si>
  <si>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</si>
  <si>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</si>
  <si>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</si>
  <si>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</si>
  <si>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</si>
  <si>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</si>
  <si>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</si>
  <si>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</si>
  <si>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</si>
  <si>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</si>
  <si>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</si>
  <si>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</si>
  <si>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</si>
  <si>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</si>
  <si>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</si>
  <si>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</si>
  <si>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</si>
  <si>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</si>
  <si>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</si>
  <si>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</si>
  <si>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</si>
  <si>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</si>
  <si>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</si>
  <si>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</si>
  <si>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</si>
  <si>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</si>
  <si>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</si>
  <si>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</si>
  <si>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</si>
  <si>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</si>
  <si>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</si>
  <si>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</si>
  <si>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</si>
  <si>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</si>
  <si>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</si>
  <si>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</si>
  <si>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ANAQUEL DE 24 CENTIMETROS DE LARGO 99 CENTIMETROS DE ALTO X 80 CENTIMETROS DE ANCHO  INCLUYE INSTALACIÓN DISEÑO COLORES Y TENDENCIAS A ELEGIR GARANTÍA 1 AÑO</t>
  </si>
  <si>
    <t>ARCHIVADOR TIPO BIBLIOTECA CON ESPACIO SUPERIOR Y PUERTAS INFERIORES DIMENSIONES 1200X420X1110 MILIMETROS CUERPO AGLOMERADO DE 18 MILIMETROS Y MELAMINA DE 18 MILIMETROS CANTO RIGIDO DE 2 MILIMETROS DE PVC SISTEMA DE UNION SISTEMA DE UNION PARA EL CUERPO CON CAJA MINIFIX PHILLIPS SIN REBORDE 15 X 18 MILIMETROS NATURAL PERNO DE UNION MINIFIX E. 9-18 MILIMETROS ALUMINIO M6 GALVANIZADO B=34 MILIMETROS TARUGO DE MADERA 8 X 30 MILIMETROS BISAGRAS PARA PUERTAS DE CIERRE LENTO 35 MILIMETROS ACERO NIQUELADO BASE DOBLE TORNILLO CERRADURA CONVENCIONAL LLAVE CHAPA CERRADURA CON PESTILLO SOBREPUESTA IZQUIERDA 25MILIMETROS NIQUELADA 2 LLAVES MANIJA PARA PUERTAS DE 106 X 27 MILIMETROS EN ALUMINIO CONJUNTO NIVELADOR PLASTICO FIJADO CON ROSCA M8 X 50 MILIMETROS DIAMETRO 22 MILIMETROS COLOR GRIS ALTURA MINIMA DE 13 MILIMETROS ALTURA MAXIMA DE 34 MILIMETROS INCLUYE INSTALACIÓN DISEÑO COLORES Y TENDENCIAS A ELEGIR GARANTÍA 1 AÑO</t>
  </si>
  <si>
    <t>ARMARIO PARA ALMACENAMIENTO DE REACTIVOS CON SISTEMA DE FILTRACION MEDIDAS 1197 X 617 X1969 MILIMETROS 4 ENTREPAÑOS DE ALTURA REGULABLE MINIMO 4 CUBETAS DE RECOLECCION MINIMO UN FILTRO DE CARBON ACTIVADO MINIMO 8 PORTAETIQUETAS JUNTAS DE ESTANQUEIDAD PARA EVITAR SALIDA DE VAPORES PELIGROSOS DOBLE CUERPO CON VENTILACION TOTAL EXTERIOR COMPARTIMIENTOS INTERIORES LIBRES DE METALES CAJONES Y ESTANCOS FABRICADOS EN PLASTICO  INCLUYE UN SOFTWARE DE ETIQUETADO BASICO DISEÑO COLORES Y TENDENCIAS A ELEGIR GARANTÍA 1 AÑO</t>
  </si>
  <si>
    <t>CAJONERA 1X1 540X374X480 MILIMETROS RODACHINA FRENTE EN HPL CANTO PVC 2 MMILIMETROS PINTURA INTERIOR ELECTROSTATICA  INCLUYE INSTALACIÓN DISEÑO COLORES Y TENDENCIAS A ELEGIR GARANTÍA 1 AÑO</t>
  </si>
  <si>
    <t>ESCRITORIO EN L DE DIMENSIONES 120 x 140 x 70 DE ALTO SUPERFICIE EN AGLOMERADO 25 MILIMETROS ENCHAPE EN FORMICA F8 CON BALANCE COSTADO EN CANTO CAJONERA 2 X 1 METALICAS ESTANDAR COSTADO EN TUBO DE 1 ½ PULGADA RESISTENTES Y DE BUENA CALIDAD  INCLUYE INSTALACIÓN DISEÑO COLORES Y TENDENCIAS A ELEGIR GARANTÍA 1 AÑO</t>
  </si>
  <si>
    <t>ESCRITORIO PARA OFICINA DIMENSIONES 750X1350X740 (PROFUNDIDAD X FRENTE X ALTO) SUPERFICIE DE 25 MILIMETROS DE ESPESOR ENCHAPADAS EN HPL (LAMINADO DE ALTA PRESION) POR UNA CARA Y BALANCE CAFE POR EL RESPALDO O MELAMINA POR DOBLE CARA PASACABLES PASA CABLES RECTANGULAR PLASTICO CON CEPILLO FABRICADO EN INYECCIÓN DE POLIPROPILENO PARA ACCESO A CONECTIVIDAD MARCOS METÁLICOS ABIERTOS Y CERRADOS DE CALIBRE 16 RECUBIERTOS CON PINTURA ELECTROSTATICA POLIESTER EN POLVO PLATINAS RECTANGULARES HR CALIBRE 1/4 PULGADAS RECUBIERTOS CON PINTURA POLIESTER ELECTROSTATICA PARA ENSAMBLE DE MARCO METALICO Y SUPERFICIE CON TORNILLO BRISTOL M6X20 SISTEMA DE NIVELACION PORTA NIVELADOR EN POLIPROPILENO INYECTADO DE ALTA RIGIDEZ CON INSERTO DE TUERCA NIVELADOR EN POLIPROPILENO INYECTADO DE ALTA RIGIDEZ CON INSERTO ROSCADO DE 5/16 PULGADAS ANTIDESLIZANTE EN CAUCHO NATURAL INYECTADO FALDERO (TERMINAL – TERMINAL  TERMINAL – CENTRAL Y CENTRAL - CENTRAL) ENCHAPADO EN MELAMINA O HPL INSTALADO CON SOPORTE METALICO 35X136X82 MILIMETROS CON TORNILLOS BRISTOL ZINCADO GROMET MOTORIZADO CON UN PUERTO DE RED Y 4 PUNTOS ELECTRICOS 120 V CON TIERRA TOTALMENTE FUNCIONALES INCLUYE INSTALACIÓN DISEÑO COLORES Y TENDENCIAS A ELEGIR GARANTÍA 1 AÑO, (1 VA PARA LA SEDE SOACHA)</t>
  </si>
  <si>
    <t>MESA DE ESTUDIO RECTANGULAR ABATIBLE 1400X600 CON RUEDAS SUPERFICIE CON ESQUINAS REDONDEADAS PINTURA INTERIOR LISO MATE APLICACIÓN ELECTROESTÁTICA SUPERFICIE EN HPL ALTA RESISTENCIA A LA ABRACIÓN SUPERFICIE ESCRIBIBLE CON MARCADOR BORRA SECO CANTO ANTISHOCK SOPORTE EXTERNO EN COLD ROLLED CALIBRE 16 MECANISMO ABATIBLE INTERNO FABRICADO EN COLD ROLLED CALIBRE 14 ESTRUCTURA DE LA MESA ABATIBLE FABRICADA CALIBRE 16 PATAS DE LA ESTRCUTURA EN CALIBRE 14 ESTRUCTURA RECUBIERTA CON PINTURA TIPO POLIÉSTER ELECTROSTÁTICA RUEDAS DIAMETRO 3 PULGADAS ESPIGO ROSCA 1/2 PULGADA FABRICADAS EN PLÁSTICO REFORZADO O EN BANDA DE RODAMIENTO EN POLIURETANO CAPACIDAD DE CARGA MÁXIMA DE 80 KG 2 RUEDAS CON FRENO 2 SIN FRENO GANCHO CARTERA COLD ROLLED CALIBRE 14 GROOMET CON TOMACORRIENTE DOBLE 120 VOLTIOS INCLUYE INSTALACIÓN ELECTRICA Y EN SITIO CABLE ENCAUCHETADO NORMA RETIE MINIMO DE 2.5 METROS POR MESA DISEÑO  INCLUYE INSTALACIÓN DISEÑO COLORES Y TENDENCIAS A ELEGIR GARANTÍA 1 AÑO</t>
  </si>
  <si>
    <t>MESA REDONDA DE TRABAJO CON NIVELADORES FABRICADOS POR INYECCIÓN DE PLÁSTICO CON ESPIGO ROSCADO DE 5/16 PULGADAS X 12 MILIMETROS DE LONGITUD 76 CENTIMETROS DE ALTURA SUPERFICIE EN AGLOMERADO DE 19MILIMETROS ENCHAPADO EN HPL Y BALANCE EN LA CARA INFERIOR DE DIMENSIONES 800 MILIMETROS DE DIÁMETRO CANTO RIGIDO EN PVC DE 2MM ESTRUCTURA TUBO REDONDO COLD ROLLED DE 3 PULGADAS CON ASPAS METÁLICAS CALIBRE 14 RECUBIERTA CON PINTURA EN POLVO TIPO POLIÉSTER DE APLICACIÓN ELECTROSTÁTICA INCLUYE INSTALACIÓN  INCLUYE INSTALACIÓN DISEÑO COLORES Y TENDENCIAS A ELEGIR GARANTÍA 1 AÑO</t>
  </si>
  <si>
    <t>MUEBLE DE ALMACENAMIENTO DE 1.85X0.42X1.40 METROS CON PUERTA Y CHAPA ELECTRÓNICA DE CONTRASEÑA OPCIONAL HUELLA DACTILAR INCLUYE INSTALACIÓN DISEÑO COLORES Y TENDENCIAS A ELEGIR GARANTÍA 1 AÑO</t>
  </si>
  <si>
    <t>POUF CUADRADO CON BAUL DE 460 MILIMETROS DE ALTURA Y 480X480 MILIMETROS CUERPO FABRICADO EN MADERA TRIPLEX DE 12 MILIMETROS DE ESPESOR RECUBIERTA CON LONA CARTÓN Y ESPUMA DENSIDAD 30 TAPIZADA DESLIZADOR FABRICADO EN INYECCIÓN DE POLIPROPILENO QUE DILATA EL CUERPO 20 MILIMETROS DEL PISO Y PERMITE DESPLAZAR FACILMENTE EL PRODUCTO TEXTIL CON RESITENCIA AL DESGASTE IMPERMEABLE RETARDANCIA AL FUEGO RESISTENCIA A MICROORGANISMOS DURABILIDAD DEL COLOR A LA LUZ SOLAR Y DE FACIL LIMPIEZA CON TECNOLOGIA PERMABLOK3 SILVERGUARD Y HI-LOFT INCLUYE INSTALACIÓN DISEÑO COLORES Y TENDENCIAS A ELEGIR GARANTÍA 1 AÑO</t>
  </si>
  <si>
    <t>POUF CURVO 45 CON BAUL GRADOS DE 571X493 MILIMETROS Y DE 460 MILIMETROS DE ALTURA CUERPO FABRICADO EN MADERA TRIPLEX DE 12 MILIMETROS DE ESPESOR RECUBIERTA CON LONA CARTÓN Y ESPUMA DENSIDAD 30 TAPIZADA DESLIZADOR FABRICADO EN INYECCIÓN DE POLIPROPILENO QUE DILATA EL CUERPO 20 MILIMETROS DEL PISO Y PERMITE DESPLAZAR FACILMENTE EL PRODUCTO TEXTIL CON RESITENCIA AL DESGASTE IMPERMEABLE RETARDANCIA AL FUEGO RESISTENCIA A MICROORGANISMOS DURABILIDAD DEL COLOR A LA LUZ SOLAR Y DE FACIL LIMPIEZA CON TECNOLOGIA PERMABLOK3 SILVERGUARD Y HI-LOFT INCLUYE INSTALACIÓN DISEÑO COLORES Y TENDENCIAS A ELEGIR GARANTÍA 1 AÑO</t>
  </si>
  <si>
    <t>POUF RECTANGULAR CON BAUL DE 460 MILIMETROS DE ALTURA Y 480X900 MILIMETROS CUERPO FABRICADO EN MADERA TRIPLEX DE 12 MILIMETROS DE ESPESOR RECUBIERTA CON LONA CARTÓN Y ESPUMA DENSIDAD 30 TAPIZADA DESLIZADOR FABRICADO EN INYECCIÓN DE POLIPROPILENO QUE DILATA EL CUERPO 20 MILIMETROS DEL PISO Y PERMITE DESPLAZAR FACILMENTE EL PRODUCTO TEXTIL CON RESITENCIA AL DESGASTE IMPERMEABLE RETARDANCIA AL FUEGO RESISTENCIA A MICROORGANISMOS DURABILIDAD DEL COLOR A LA LUZ SOLAR Y DE FACIL LIMPIEZA CON TECNOLOGIA PERMABLOK3 SILVERGUARD Y HI-LOFT INCLUYE INSTALACIÓN DISEÑO COLORES Y TENDENCIAS A ELEGIR GARANTÍA 1 AÑO</t>
  </si>
  <si>
    <t>POUF REDONDO CON BAUL DE 460 DE ALTURA Y 480 MILIMETROS DE DIÁMETRO CUERPO FABRICADO EN MADERA TRIPLEX DE 12MM DE ESPESOR RECUBIERTA CON LONA CARTÓN Y ESPUMA DENSIDAD 30 TAPIZADA DESLIZADOR FABRICADO EN INYECCIÓN DE POLIPROPILENO QUE DILATA EL CUERPO 20 MILIMETROS DEL PISO Y PERMITE DESPLAZAR FACILMENTE EL PRODUCTO TEXTIL CON RESITENCIA AL DESGASTE IMPERMEABLE RETARDANCIA AL FUEGO RESISTENCIA A MICROORGANISMOS DURABILIDAD DEL COLOR A LA LUZ SOLAR Y DE FACIL LIMPIEZA CON TECNOLOGIA PERMABLOK3 SILVERGUARD Y HI-LOFT INCLUYE INSTALACIÓN DISEÑO COLORES Y TENDENCIAS A ELEGIR GARANTÍA 1 AÑO</t>
  </si>
  <si>
    <t>RACK GABINETES DE PISO PUERTA PUNZONADA CON CHAPA TIPO BOMBIN PEQUEÑA LATERALES DESMONTABLE CON CIERRES 1/4 DE VUELTA TRIANGULAR TAPA SUPERIOR PUNZONADA PARA INSTALACIÓN DE 2 VENTILADORES DE 4 PULGADAS EL CALIBRE DEL CAJON ES 18 COLL ROLLED 2 PARALES EN CALIBRE 14 COLD ROLLED PERFORACION EN LA PARTE POSTERIOR PARA ANCLAR A PARED O 4 RODACHINAS DE 2 PULGADAS PINTURA ELECTROSTÁTICA INCLUYE INSTALACIÓN DISEÑO COLORES Y TENDENCIAS A ELEGIR GARANTÍA 1 AÑO</t>
  </si>
  <si>
    <t>SILLA CON BASE Y COLUMNA NEUMÁTICA FABRICADA EN NYLON DE 350 MILIMETROS RODACHINA FABRICADA EN POLIURETANO 60 MILIMETROS CON EJE ACERO ARO APOYAPIES FABRICADO EN NYLON CON UN DIAMETRO DE 460 MILIMETROS CON PERILLA EN COLOR NEGRO MONOCONCHA INYECTADA EN POLIPROPILENO TEXTURIZADO (PARA EVITAR DESLIZAMIENTOS DEL USUARIO) CON CARGA DE FIBRA DE VIDRIO DEL 15 % ESPESOR 3 MILIMETROS CUENTA CON ORIFICIOS DE AGARRE Y LA CURVATURA LATERAL DE LA MISMA ESTA DISEÑADA PARA DIFERENTES POSICIONES DE LOS USUARIOS COBERTOR PLÁSTICO DE PROTECCIÓN ESTRUCTURA METÁLICA FABRICADO POR INYECCIÓN DE PLÁSTICO PP CON ESPESOR DE 3 MILIMETROS ESTRUCTURA METÁLICA 4 PATAS EN TUBERIA DE COLD ROLLED CALIBRE 14 (ASIENTO) RECUBRIMEINTO EN PINTURA ELECTROESTÁTICA CAPACIDAD DE CARGA VERTICAL DE 170 KG Y HORIZONTAL DE 40 KG INCLUYE INSTALACIÓN DISEÑO COLORES Y TENDENCIAS A ELEGIR GARANTÍA 1 AÑO</t>
  </si>
  <si>
    <t>SILLA CUATRO PATAS CON RUEDAS TALLA 6 ALTURA 460 MILIMETROS MONOCONCHA INYECTADA EN POLIPROPILENO TEXTURIZADO (PARA EVITAR DESLIZAMIENTOS DEL USUARIO) CON CARGA DE FIBRA DE VIDRIO DEL 15% ESPESOR 3 MILIMETROS CUENTA CON ORIFICIOS DE AGARRE Y LA CURVATURA LATERAL DE LA MISMA ESTA DISEÑADA PARA DIFERENTES POSICIONES DE LOS USUARIOS COBERTOR PLÁSTICO DE PROTECCIÓN ESTRUCTURA METÁLICA FABRICADO POR INYECCIÓN DE PLÁSTICO PP CON ESPESOR DE 3 MM. ESTRUCTURA METÁLICA 4 PATAS EN TUBERIA DE COLD ROLLED CALIBRE 14 (ASIENTO) Y HR DE 2 MILIMETROS (PATAS) RECUBRIMEINTO EN PINTURA ELECTROESTÁTICA CAPACIDAD DE CARGA VERTICAL DE 170 KG Y HORIZONTAL DE 40 INCLUYE INSTALACIÓN DISEÑO COLORES Y TENDENCIAS A ELEGIR GARANTÍA 1 AÑO</t>
  </si>
  <si>
    <t>SILLA DE ESPERA 3 PUESTOS ESTRUCTURA EN T ASIENTOS TAPIZADOS ESPALDAR TEXTIL DE ALTA CALIDAD INCLUYE INSTALACIÓN DISEÑO COLORES Y TENDENCIAS A ELEGIR GARANTÍA 1 AÑO</t>
  </si>
  <si>
    <t>SILLA LOCUTORIO DIMENSIONES 500X810X472 MILIMETROS ASIENTO Y ESPALDAR TAPIZADO CROMO NIVEL 3BR CARCAZA TEXTIL SILVERTEX CARBON CON FILTRO UV DOBLE CURVATURA PARA APOYO LUMBAR ESTRUCTUR CUATRO (4) PATAS Y APOYA BRAZOS DE ESTRUCTURA EN TUBERIA REDONDA DE 7/8 PULGADAS EN ACERO TIPO COLL ROLLED CALIBRE 16 ELECTROSOLDADO POR MIG ACABADO CROMADO TAPON INTERNO DE 7/8 DE PULGADA EN POLIURETANO INYECTADO DISTANCIADOR DE APILAMIENTO EN POLIETILENO INYECTADO DISPONIBLE PARA SILLAS DE CARCASA  INCLUYE INSTALACIÓN DISEÑO COLORES Y TENDENCIAS A ELEGIR GARANTÍA 1 AÑO</t>
  </si>
  <si>
    <t>SILLA PARA OFICINA DIMENSIONES APROXIMADAS 600X1040X600 MILIMETROS RESPALDO MARCO INYECTADO EN NYLON CON CARGA DE FIBRA DE VIDRIO MALLA EN POLIELASTOMERO CON POLIESTER DE EXCELENTE RESISTENCIA A TRACCION APOYO AJUSTABLE EN UN RANGO DE 40 MILIMETROS ESPALDAR QUE CUBRE LA ESPALDA DANDO UN BUEN APOYO ANATOMICO AL USUARIO Y APOYA CABEZA ASIENTO ESPUMA MOLDEADA POR INYECCION DE POLIURETANO DE ALTA DENSIDAD CON ESPESOR DE 50 MILIMETROS Y DENSIDAD DE 50 MILIMETROS MADERA CONTRACHAPADA EN EL ASIENTO DE 15 MILIMETROS CON ESPESOR Y AJUSTE DE LA ALTURA DEL ASIENTO POR SISTEMA DE PISTON NEUMATICO ACCIONADO POR PALANCA APOYABRAZOS BRAZOS 2D CON CUERPO INYECTADO EN PVC Y PAD SUPERIOR EN POLIURETANO FLEXIBLE BRAZOS GRADUABLES EN ALTURA CON UN RANGO DE 100 MILIMETROS Y DESPLAZAMIENTO CON UN RANGO DE 40 MILIMETROS BASE DE 5 ASPAS EN NYLON REFORZADO CON UNA CARGA DE FIBRA DE VIDRIO AL 30 % RADIO DE 330 MILIMETROS RUEDAS DOBLE PISTA EN NYLON AL 100 % CON DIAMETRO DE 60 MILIMETROS EJES DE ACERO CAPACIDAD DE CARGA POR RUEDA 50 KILOGRAMOS SOPORTA PISO ALFOMBRADO Y PISO DURO MECANISMO SINCRONICO MECANISMO SINCRONICO BLOQUEABLE EN TRES (3) POSICIONES ACCIONADO POR PALANCA PERILLA INFERIOR FRONTAL QUE AJUSTA LA TENSIÓN QUE EJERCE EL ESPALDAR DELA SILLA ELEVACIÓN A GAS 100/60 CLASE 4 (150 KILOGRAMOS) MECANISMO DE TRASLACION AJUSTE EN EL ASIENTO PARA GRADUACIÓN DE LA PROFUNDIDAD CON ACCIONAMIENTO DE PALANCA EN UN RANGO DE 50 MILIMETROS  INCLUYE INSTALACIÓN DISEÑO COLORES Y TENDENCIAS A ELEGIR GARANTÍA 1 AÑO, (13 VAN PARA FACATATIVA)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</si>
</sst>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28" xfId="0" applyFont="1" applyBorder="1" applyAlignment="1">
      <alignment horizontal="center" vertical="center" wrapText="1"/>
    </xf>
    <xf numFmtId="0" fontId="29" fillId="0" borderId="28" xfId="0" applyFont="1" applyBorder="1" applyAlignment="1">
      <alignment horizontal="justify" vertical="justify"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topLeftCell="A29" zoomScale="55" zoomScaleNormal="55" zoomScaleSheetLayoutView="70" zoomScalePageLayoutView="55" workbookViewId="0">
      <selection activeCell="F21" sqref="F21"/>
    </sheetView>
  </sheetViews>
  <sheetFormatPr baseColWidth="10" defaultColWidth="11.42578125" defaultRowHeight="15" x14ac:dyDescent="0.25"/>
  <cols>
    <col min="1" max="1" width="13.28515625" style="7" customWidth="1"/>
    <col min="2" max="2" width="77.5703125" style="7" customWidth="1"/>
    <col min="3" max="3" width="21" style="7" customWidth="1"/>
    <col min="4" max="4" width="16.140625" style="7" customWidth="1"/>
    <col min="5" max="5" width="17" style="7" customWidth="1"/>
    <col min="6" max="6" width="13.570312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24.7109375" style="9" customWidth="1"/>
    <col min="16" max="16384" width="11.42578125" style="9"/>
  </cols>
  <sheetData>
    <row r="1" spans="1:15" x14ac:dyDescent="0.25">
      <c r="F1" s="8"/>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0" t="s">
        <v>39</v>
      </c>
    </row>
    <row r="8" spans="1:15" x14ac:dyDescent="0.25">
      <c r="A8" s="10"/>
    </row>
    <row r="9" spans="1:15" x14ac:dyDescent="0.25">
      <c r="A9" s="11" t="s">
        <v>29</v>
      </c>
    </row>
    <row r="10" spans="1:15" ht="25.5" customHeight="1" x14ac:dyDescent="0.25">
      <c r="A10" s="40" t="s">
        <v>28</v>
      </c>
      <c r="B10" s="40"/>
      <c r="C10" s="12"/>
      <c r="E10" s="13" t="s">
        <v>21</v>
      </c>
      <c r="F10" s="45"/>
      <c r="G10" s="46"/>
      <c r="K10" s="14" t="s">
        <v>16</v>
      </c>
      <c r="L10" s="47"/>
      <c r="M10" s="48"/>
      <c r="N10" s="49"/>
    </row>
    <row r="11" spans="1:15" ht="15.75" thickBot="1" x14ac:dyDescent="0.3">
      <c r="A11" s="12"/>
      <c r="B11" s="12"/>
      <c r="C11" s="12"/>
      <c r="E11" s="15"/>
      <c r="F11" s="15"/>
      <c r="G11" s="15"/>
      <c r="K11" s="16"/>
      <c r="L11" s="17"/>
      <c r="M11" s="17"/>
      <c r="N11" s="17"/>
    </row>
    <row r="12" spans="1:15" ht="30.75" customHeight="1" thickBot="1" x14ac:dyDescent="0.3">
      <c r="A12" s="60" t="s">
        <v>26</v>
      </c>
      <c r="B12" s="61"/>
      <c r="C12" s="18"/>
      <c r="D12" s="42" t="s">
        <v>17</v>
      </c>
      <c r="E12" s="43"/>
      <c r="F12" s="43"/>
      <c r="G12" s="44"/>
      <c r="H12" s="6"/>
      <c r="I12" s="26"/>
      <c r="J12" s="26"/>
      <c r="K12" s="16"/>
    </row>
    <row r="13" spans="1:15" ht="15.75" thickBot="1" x14ac:dyDescent="0.3">
      <c r="A13" s="62"/>
      <c r="B13" s="63"/>
      <c r="C13" s="18"/>
      <c r="D13" s="17"/>
      <c r="E13" s="15"/>
      <c r="F13" s="15"/>
      <c r="G13" s="15"/>
      <c r="K13" s="16"/>
    </row>
    <row r="14" spans="1:15" ht="30" customHeight="1" thickBot="1" x14ac:dyDescent="0.3">
      <c r="A14" s="62"/>
      <c r="B14" s="63"/>
      <c r="C14" s="18"/>
      <c r="D14" s="42" t="s">
        <v>18</v>
      </c>
      <c r="E14" s="43"/>
      <c r="F14" s="43"/>
      <c r="G14" s="44"/>
      <c r="H14" s="6"/>
      <c r="I14" s="26"/>
      <c r="J14" s="26"/>
      <c r="K14" s="16"/>
    </row>
    <row r="15" spans="1:15" ht="18.75" customHeight="1" thickBot="1" x14ac:dyDescent="0.3">
      <c r="A15" s="62"/>
      <c r="B15" s="63"/>
      <c r="C15" s="18"/>
      <c r="E15" s="15"/>
      <c r="F15" s="15"/>
      <c r="G15" s="15"/>
      <c r="K15" s="16"/>
    </row>
    <row r="16" spans="1:15" ht="24" customHeight="1" thickBot="1" x14ac:dyDescent="0.3">
      <c r="A16" s="64"/>
      <c r="B16" s="65"/>
      <c r="C16" s="18"/>
      <c r="D16" s="42" t="s">
        <v>22</v>
      </c>
      <c r="E16" s="43"/>
      <c r="F16" s="43"/>
      <c r="G16" s="44"/>
      <c r="H16" s="6"/>
      <c r="I16" s="26"/>
      <c r="J16" s="26"/>
      <c r="K16" s="16"/>
      <c r="L16" s="17"/>
      <c r="M16" s="17"/>
      <c r="N16" s="17"/>
    </row>
    <row r="17" spans="1:15" x14ac:dyDescent="0.25">
      <c r="A17" s="12"/>
      <c r="B17" s="12"/>
      <c r="C17" s="12"/>
      <c r="E17" s="15"/>
      <c r="F17" s="15"/>
      <c r="G17" s="15"/>
      <c r="K17" s="16"/>
      <c r="L17" s="17"/>
      <c r="M17" s="17"/>
      <c r="N17" s="17"/>
    </row>
    <row r="19" spans="1:15"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5" s="22" customFormat="1" ht="33.75" x14ac:dyDescent="0.25">
      <c r="A20" s="29">
        <v>1</v>
      </c>
      <c r="B20" s="33" t="s">
        <v>45</v>
      </c>
      <c r="C20" s="30"/>
      <c r="D20" s="32">
        <v>3</v>
      </c>
      <c r="E20" s="32" t="s">
        <v>44</v>
      </c>
      <c r="F20" s="31">
        <v>0</v>
      </c>
      <c r="G20" s="25">
        <v>0</v>
      </c>
      <c r="H20" s="1">
        <f t="shared" ref="H20:H30" si="0">+ROUND(F20*G20,0)</f>
        <v>0</v>
      </c>
      <c r="I20" s="25">
        <v>0</v>
      </c>
      <c r="J20" s="1">
        <f t="shared" ref="J20:J30" si="1">ROUND(F20*I20,0)</f>
        <v>0</v>
      </c>
      <c r="K20" s="1">
        <f t="shared" ref="K20:K30" si="2">ROUND(F20+H20+J20,0)</f>
        <v>0</v>
      </c>
      <c r="L20" s="1">
        <f t="shared" ref="L20:L30" si="3">ROUND(F20*D20,0)</f>
        <v>0</v>
      </c>
      <c r="M20" s="1">
        <f t="shared" ref="M20:M30" si="4">ROUND(L20*G20,0)</f>
        <v>0</v>
      </c>
      <c r="N20" s="1">
        <f t="shared" ref="N20:N30" si="5">ROUND(L20*I20,0)</f>
        <v>0</v>
      </c>
      <c r="O20" s="2">
        <f t="shared" ref="O20:O30" si="6">ROUND(L20+N20+M20,0)</f>
        <v>0</v>
      </c>
    </row>
    <row r="21" spans="1:15" s="22" customFormat="1" ht="180" x14ac:dyDescent="0.25">
      <c r="A21" s="29">
        <f>+A20+1</f>
        <v>2</v>
      </c>
      <c r="B21" s="33" t="s">
        <v>46</v>
      </c>
      <c r="C21" s="30"/>
      <c r="D21" s="32">
        <v>6</v>
      </c>
      <c r="E21" s="32" t="s">
        <v>44</v>
      </c>
      <c r="F21" s="31"/>
      <c r="G21" s="25">
        <v>0</v>
      </c>
      <c r="H21" s="1">
        <f t="shared" si="0"/>
        <v>0</v>
      </c>
      <c r="I21" s="25">
        <v>0</v>
      </c>
      <c r="J21" s="1">
        <f t="shared" ref="J21:J38" si="7">ROUND(F21*I21,0)</f>
        <v>0</v>
      </c>
      <c r="K21" s="1">
        <f t="shared" ref="K21:K38" si="8">ROUND(F21+H21+J21,0)</f>
        <v>0</v>
      </c>
      <c r="L21" s="1">
        <f t="shared" ref="L21:L38" si="9">ROUND(F21*D21,0)</f>
        <v>0</v>
      </c>
      <c r="M21" s="1">
        <f t="shared" ref="M21:M38" si="10">ROUND(L21*G21,0)</f>
        <v>0</v>
      </c>
      <c r="N21" s="1">
        <f t="shared" ref="N21:N38" si="11">ROUND(L21*I21,0)</f>
        <v>0</v>
      </c>
      <c r="O21" s="2">
        <f t="shared" ref="O21:O38" si="12">ROUND(L21+N21+M21,0)</f>
        <v>0</v>
      </c>
    </row>
    <row r="22" spans="1:15" s="22" customFormat="1" ht="101.25" x14ac:dyDescent="0.25">
      <c r="A22" s="29">
        <f t="shared" ref="A22:A38" si="13">+A21+1</f>
        <v>3</v>
      </c>
      <c r="B22" s="33" t="s">
        <v>47</v>
      </c>
      <c r="C22" s="30"/>
      <c r="D22" s="32">
        <v>1</v>
      </c>
      <c r="E22" s="32" t="s">
        <v>44</v>
      </c>
      <c r="F22" s="31"/>
      <c r="G22" s="25">
        <v>0</v>
      </c>
      <c r="H22" s="1">
        <f t="shared" si="0"/>
        <v>0</v>
      </c>
      <c r="I22" s="25">
        <v>0</v>
      </c>
      <c r="J22" s="1">
        <f t="shared" si="7"/>
        <v>0</v>
      </c>
      <c r="K22" s="1">
        <f t="shared" si="8"/>
        <v>0</v>
      </c>
      <c r="L22" s="1">
        <f t="shared" si="9"/>
        <v>0</v>
      </c>
      <c r="M22" s="1">
        <f t="shared" si="10"/>
        <v>0</v>
      </c>
      <c r="N22" s="1">
        <f t="shared" si="11"/>
        <v>0</v>
      </c>
      <c r="O22" s="2">
        <f t="shared" si="12"/>
        <v>0</v>
      </c>
    </row>
    <row r="23" spans="1:15" s="22" customFormat="1" ht="33.75" x14ac:dyDescent="0.25">
      <c r="A23" s="29">
        <f t="shared" si="13"/>
        <v>4</v>
      </c>
      <c r="B23" s="33" t="s">
        <v>48</v>
      </c>
      <c r="C23" s="30"/>
      <c r="D23" s="32">
        <v>1</v>
      </c>
      <c r="E23" s="32" t="s">
        <v>44</v>
      </c>
      <c r="F23" s="31"/>
      <c r="G23" s="25">
        <v>0</v>
      </c>
      <c r="H23" s="1">
        <f t="shared" si="0"/>
        <v>0</v>
      </c>
      <c r="I23" s="25">
        <v>0</v>
      </c>
      <c r="J23" s="1">
        <f t="shared" si="7"/>
        <v>0</v>
      </c>
      <c r="K23" s="1">
        <f t="shared" si="8"/>
        <v>0</v>
      </c>
      <c r="L23" s="1">
        <f t="shared" si="9"/>
        <v>0</v>
      </c>
      <c r="M23" s="1">
        <f t="shared" si="10"/>
        <v>0</v>
      </c>
      <c r="N23" s="1">
        <f t="shared" si="11"/>
        <v>0</v>
      </c>
      <c r="O23" s="2">
        <f t="shared" si="12"/>
        <v>0</v>
      </c>
    </row>
    <row r="24" spans="1:15" s="22" customFormat="1" ht="56.25" x14ac:dyDescent="0.25">
      <c r="A24" s="29">
        <f t="shared" si="13"/>
        <v>5</v>
      </c>
      <c r="B24" s="33" t="s">
        <v>49</v>
      </c>
      <c r="C24" s="30"/>
      <c r="D24" s="32">
        <v>1</v>
      </c>
      <c r="E24" s="32" t="s">
        <v>44</v>
      </c>
      <c r="F24" s="31"/>
      <c r="G24" s="25">
        <v>0</v>
      </c>
      <c r="H24" s="1">
        <f t="shared" si="0"/>
        <v>0</v>
      </c>
      <c r="I24" s="25">
        <v>0</v>
      </c>
      <c r="J24" s="1">
        <f t="shared" si="7"/>
        <v>0</v>
      </c>
      <c r="K24" s="1">
        <f t="shared" si="8"/>
        <v>0</v>
      </c>
      <c r="L24" s="1">
        <f t="shared" si="9"/>
        <v>0</v>
      </c>
      <c r="M24" s="1">
        <f t="shared" si="10"/>
        <v>0</v>
      </c>
      <c r="N24" s="1">
        <f t="shared" si="11"/>
        <v>0</v>
      </c>
      <c r="O24" s="2">
        <f t="shared" si="12"/>
        <v>0</v>
      </c>
    </row>
    <row r="25" spans="1:15" s="22" customFormat="1" ht="236.25" x14ac:dyDescent="0.25">
      <c r="A25" s="29">
        <f t="shared" si="13"/>
        <v>6</v>
      </c>
      <c r="B25" s="33" t="s">
        <v>50</v>
      </c>
      <c r="C25" s="30"/>
      <c r="D25" s="32">
        <v>9</v>
      </c>
      <c r="E25" s="32" t="s">
        <v>44</v>
      </c>
      <c r="F25" s="31"/>
      <c r="G25" s="25">
        <v>0</v>
      </c>
      <c r="H25" s="1">
        <f t="shared" si="0"/>
        <v>0</v>
      </c>
      <c r="I25" s="25">
        <v>0</v>
      </c>
      <c r="J25" s="1">
        <f t="shared" si="7"/>
        <v>0</v>
      </c>
      <c r="K25" s="1">
        <f t="shared" si="8"/>
        <v>0</v>
      </c>
      <c r="L25" s="1">
        <f t="shared" si="9"/>
        <v>0</v>
      </c>
      <c r="M25" s="1">
        <f t="shared" si="10"/>
        <v>0</v>
      </c>
      <c r="N25" s="1">
        <f t="shared" si="11"/>
        <v>0</v>
      </c>
      <c r="O25" s="2">
        <f t="shared" si="12"/>
        <v>0</v>
      </c>
    </row>
    <row r="26" spans="1:15" s="22" customFormat="1" ht="180" x14ac:dyDescent="0.25">
      <c r="A26" s="29">
        <f t="shared" si="13"/>
        <v>7</v>
      </c>
      <c r="B26" s="33" t="s">
        <v>51</v>
      </c>
      <c r="C26" s="30"/>
      <c r="D26" s="32">
        <v>7</v>
      </c>
      <c r="E26" s="32" t="s">
        <v>44</v>
      </c>
      <c r="F26" s="31"/>
      <c r="G26" s="25">
        <v>0</v>
      </c>
      <c r="H26" s="1">
        <f t="shared" si="0"/>
        <v>0</v>
      </c>
      <c r="I26" s="25">
        <v>0</v>
      </c>
      <c r="J26" s="1">
        <f t="shared" si="7"/>
        <v>0</v>
      </c>
      <c r="K26" s="1">
        <f t="shared" si="8"/>
        <v>0</v>
      </c>
      <c r="L26" s="1">
        <f t="shared" si="9"/>
        <v>0</v>
      </c>
      <c r="M26" s="1">
        <f t="shared" si="10"/>
        <v>0</v>
      </c>
      <c r="N26" s="1">
        <f t="shared" si="11"/>
        <v>0</v>
      </c>
      <c r="O26" s="2">
        <f t="shared" si="12"/>
        <v>0</v>
      </c>
    </row>
    <row r="27" spans="1:15" s="22" customFormat="1" ht="112.5" x14ac:dyDescent="0.25">
      <c r="A27" s="29">
        <f t="shared" si="13"/>
        <v>8</v>
      </c>
      <c r="B27" s="33" t="s">
        <v>52</v>
      </c>
      <c r="C27" s="30"/>
      <c r="D27" s="32">
        <v>3</v>
      </c>
      <c r="E27" s="32" t="s">
        <v>44</v>
      </c>
      <c r="F27" s="31"/>
      <c r="G27" s="25">
        <v>0</v>
      </c>
      <c r="H27" s="1">
        <f t="shared" si="0"/>
        <v>0</v>
      </c>
      <c r="I27" s="25">
        <v>0</v>
      </c>
      <c r="J27" s="1">
        <f t="shared" si="7"/>
        <v>0</v>
      </c>
      <c r="K27" s="1">
        <f t="shared" si="8"/>
        <v>0</v>
      </c>
      <c r="L27" s="1">
        <f t="shared" si="9"/>
        <v>0</v>
      </c>
      <c r="M27" s="1">
        <f t="shared" si="10"/>
        <v>0</v>
      </c>
      <c r="N27" s="1">
        <f t="shared" si="11"/>
        <v>0</v>
      </c>
      <c r="O27" s="2">
        <f t="shared" si="12"/>
        <v>0</v>
      </c>
    </row>
    <row r="28" spans="1:15" s="22" customFormat="1" ht="45" x14ac:dyDescent="0.25">
      <c r="A28" s="29">
        <f t="shared" si="13"/>
        <v>9</v>
      </c>
      <c r="B28" s="33" t="s">
        <v>53</v>
      </c>
      <c r="C28" s="30"/>
      <c r="D28" s="32">
        <v>3</v>
      </c>
      <c r="E28" s="32" t="s">
        <v>44</v>
      </c>
      <c r="F28" s="31"/>
      <c r="G28" s="25">
        <v>0</v>
      </c>
      <c r="H28" s="1">
        <f t="shared" si="0"/>
        <v>0</v>
      </c>
      <c r="I28" s="25">
        <v>0</v>
      </c>
      <c r="J28" s="1">
        <f t="shared" si="7"/>
        <v>0</v>
      </c>
      <c r="K28" s="1">
        <f t="shared" si="8"/>
        <v>0</v>
      </c>
      <c r="L28" s="1">
        <f t="shared" si="9"/>
        <v>0</v>
      </c>
      <c r="M28" s="1">
        <f t="shared" si="10"/>
        <v>0</v>
      </c>
      <c r="N28" s="1">
        <f t="shared" si="11"/>
        <v>0</v>
      </c>
      <c r="O28" s="2">
        <f t="shared" si="12"/>
        <v>0</v>
      </c>
    </row>
    <row r="29" spans="1:15" s="22" customFormat="1" ht="123.75" x14ac:dyDescent="0.25">
      <c r="A29" s="29">
        <f t="shared" si="13"/>
        <v>10</v>
      </c>
      <c r="B29" s="33" t="s">
        <v>54</v>
      </c>
      <c r="C29" s="30"/>
      <c r="D29" s="32">
        <v>3</v>
      </c>
      <c r="E29" s="32" t="s">
        <v>44</v>
      </c>
      <c r="F29" s="31"/>
      <c r="G29" s="25">
        <v>0</v>
      </c>
      <c r="H29" s="1">
        <f t="shared" si="0"/>
        <v>0</v>
      </c>
      <c r="I29" s="25">
        <v>0</v>
      </c>
      <c r="J29" s="1">
        <f t="shared" si="7"/>
        <v>0</v>
      </c>
      <c r="K29" s="1">
        <f t="shared" si="8"/>
        <v>0</v>
      </c>
      <c r="L29" s="1">
        <f t="shared" si="9"/>
        <v>0</v>
      </c>
      <c r="M29" s="1">
        <f t="shared" si="10"/>
        <v>0</v>
      </c>
      <c r="N29" s="1">
        <f t="shared" si="11"/>
        <v>0</v>
      </c>
      <c r="O29" s="2">
        <f t="shared" si="12"/>
        <v>0</v>
      </c>
    </row>
    <row r="30" spans="1:15" s="22" customFormat="1" ht="123.75" x14ac:dyDescent="0.25">
      <c r="A30" s="29">
        <f t="shared" si="13"/>
        <v>11</v>
      </c>
      <c r="B30" s="33" t="s">
        <v>55</v>
      </c>
      <c r="C30" s="30"/>
      <c r="D30" s="32">
        <v>3</v>
      </c>
      <c r="E30" s="32" t="s">
        <v>44</v>
      </c>
      <c r="F30" s="31"/>
      <c r="G30" s="25">
        <v>0</v>
      </c>
      <c r="H30" s="1">
        <f t="shared" si="0"/>
        <v>0</v>
      </c>
      <c r="I30" s="25">
        <v>0</v>
      </c>
      <c r="J30" s="1">
        <f t="shared" si="7"/>
        <v>0</v>
      </c>
      <c r="K30" s="1">
        <f t="shared" si="8"/>
        <v>0</v>
      </c>
      <c r="L30" s="1">
        <f t="shared" si="9"/>
        <v>0</v>
      </c>
      <c r="M30" s="1">
        <f t="shared" si="10"/>
        <v>0</v>
      </c>
      <c r="N30" s="1">
        <f t="shared" si="11"/>
        <v>0</v>
      </c>
      <c r="O30" s="2">
        <f t="shared" si="12"/>
        <v>0</v>
      </c>
    </row>
    <row r="31" spans="1:15" s="22" customFormat="1" ht="123.75" x14ac:dyDescent="0.25">
      <c r="A31" s="29">
        <f t="shared" si="13"/>
        <v>12</v>
      </c>
      <c r="B31" s="33" t="s">
        <v>56</v>
      </c>
      <c r="C31" s="30"/>
      <c r="D31" s="32">
        <v>6</v>
      </c>
      <c r="E31" s="32" t="s">
        <v>44</v>
      </c>
      <c r="F31" s="31"/>
      <c r="G31" s="25">
        <v>0</v>
      </c>
      <c r="H31" s="1">
        <f t="shared" ref="H31:H38" si="14">+ROUND(F31*G31,0)</f>
        <v>0</v>
      </c>
      <c r="I31" s="25">
        <v>0</v>
      </c>
      <c r="J31" s="1">
        <f t="shared" si="7"/>
        <v>0</v>
      </c>
      <c r="K31" s="1">
        <f t="shared" si="8"/>
        <v>0</v>
      </c>
      <c r="L31" s="1">
        <f t="shared" si="9"/>
        <v>0</v>
      </c>
      <c r="M31" s="1">
        <f t="shared" si="10"/>
        <v>0</v>
      </c>
      <c r="N31" s="1">
        <f t="shared" si="11"/>
        <v>0</v>
      </c>
      <c r="O31" s="2">
        <f t="shared" si="12"/>
        <v>0</v>
      </c>
    </row>
    <row r="32" spans="1:15" s="22" customFormat="1" ht="112.5" x14ac:dyDescent="0.25">
      <c r="A32" s="29">
        <f t="shared" si="13"/>
        <v>13</v>
      </c>
      <c r="B32" s="33" t="s">
        <v>57</v>
      </c>
      <c r="C32" s="30"/>
      <c r="D32" s="32">
        <v>4</v>
      </c>
      <c r="E32" s="32" t="s">
        <v>44</v>
      </c>
      <c r="F32" s="31"/>
      <c r="G32" s="25">
        <v>0</v>
      </c>
      <c r="H32" s="1">
        <f t="shared" si="14"/>
        <v>0</v>
      </c>
      <c r="I32" s="25">
        <v>0</v>
      </c>
      <c r="J32" s="1">
        <f t="shared" si="7"/>
        <v>0</v>
      </c>
      <c r="K32" s="1">
        <f t="shared" si="8"/>
        <v>0</v>
      </c>
      <c r="L32" s="1">
        <f t="shared" si="9"/>
        <v>0</v>
      </c>
      <c r="M32" s="1">
        <f t="shared" si="10"/>
        <v>0</v>
      </c>
      <c r="N32" s="1">
        <f t="shared" si="11"/>
        <v>0</v>
      </c>
      <c r="O32" s="2">
        <f t="shared" si="12"/>
        <v>0</v>
      </c>
    </row>
    <row r="33" spans="1:15" s="22" customFormat="1" ht="90" x14ac:dyDescent="0.25">
      <c r="A33" s="29">
        <f t="shared" si="13"/>
        <v>14</v>
      </c>
      <c r="B33" s="33" t="s">
        <v>58</v>
      </c>
      <c r="C33" s="30"/>
      <c r="D33" s="32">
        <v>2</v>
      </c>
      <c r="E33" s="32" t="s">
        <v>44</v>
      </c>
      <c r="F33" s="31"/>
      <c r="G33" s="25">
        <v>0</v>
      </c>
      <c r="H33" s="1">
        <f t="shared" si="14"/>
        <v>0</v>
      </c>
      <c r="I33" s="25">
        <v>0</v>
      </c>
      <c r="J33" s="1">
        <f t="shared" si="7"/>
        <v>0</v>
      </c>
      <c r="K33" s="1">
        <f t="shared" si="8"/>
        <v>0</v>
      </c>
      <c r="L33" s="1">
        <f t="shared" si="9"/>
        <v>0</v>
      </c>
      <c r="M33" s="1">
        <f t="shared" si="10"/>
        <v>0</v>
      </c>
      <c r="N33" s="1">
        <f t="shared" si="11"/>
        <v>0</v>
      </c>
      <c r="O33" s="2">
        <f t="shared" si="12"/>
        <v>0</v>
      </c>
    </row>
    <row r="34" spans="1:15" s="22" customFormat="1" ht="168.75" x14ac:dyDescent="0.25">
      <c r="A34" s="29">
        <f t="shared" si="13"/>
        <v>15</v>
      </c>
      <c r="B34" s="33" t="s">
        <v>59</v>
      </c>
      <c r="C34" s="30"/>
      <c r="D34" s="32">
        <v>1</v>
      </c>
      <c r="E34" s="32" t="s">
        <v>44</v>
      </c>
      <c r="F34" s="31"/>
      <c r="G34" s="25">
        <v>0</v>
      </c>
      <c r="H34" s="1">
        <f t="shared" si="14"/>
        <v>0</v>
      </c>
      <c r="I34" s="25">
        <v>0</v>
      </c>
      <c r="J34" s="1">
        <f t="shared" si="7"/>
        <v>0</v>
      </c>
      <c r="K34" s="1">
        <f t="shared" si="8"/>
        <v>0</v>
      </c>
      <c r="L34" s="1">
        <f t="shared" si="9"/>
        <v>0</v>
      </c>
      <c r="M34" s="1">
        <f t="shared" si="10"/>
        <v>0</v>
      </c>
      <c r="N34" s="1">
        <f t="shared" si="11"/>
        <v>0</v>
      </c>
      <c r="O34" s="2">
        <f t="shared" si="12"/>
        <v>0</v>
      </c>
    </row>
    <row r="35" spans="1:15" s="22" customFormat="1" ht="135" x14ac:dyDescent="0.25">
      <c r="A35" s="29">
        <f t="shared" si="13"/>
        <v>16</v>
      </c>
      <c r="B35" s="33" t="s">
        <v>60</v>
      </c>
      <c r="C35" s="30"/>
      <c r="D35" s="32">
        <v>20</v>
      </c>
      <c r="E35" s="32" t="s">
        <v>44</v>
      </c>
      <c r="F35" s="31"/>
      <c r="G35" s="25">
        <v>0</v>
      </c>
      <c r="H35" s="1">
        <f t="shared" si="14"/>
        <v>0</v>
      </c>
      <c r="I35" s="25">
        <v>0</v>
      </c>
      <c r="J35" s="1">
        <f t="shared" si="7"/>
        <v>0</v>
      </c>
      <c r="K35" s="1">
        <f t="shared" si="8"/>
        <v>0</v>
      </c>
      <c r="L35" s="1">
        <f t="shared" si="9"/>
        <v>0</v>
      </c>
      <c r="M35" s="1">
        <f t="shared" si="10"/>
        <v>0</v>
      </c>
      <c r="N35" s="1">
        <f t="shared" si="11"/>
        <v>0</v>
      </c>
      <c r="O35" s="2">
        <f t="shared" si="12"/>
        <v>0</v>
      </c>
    </row>
    <row r="36" spans="1:15" s="22" customFormat="1" ht="33.75" x14ac:dyDescent="0.25">
      <c r="A36" s="29">
        <f t="shared" si="13"/>
        <v>17</v>
      </c>
      <c r="B36" s="33" t="s">
        <v>61</v>
      </c>
      <c r="C36" s="30"/>
      <c r="D36" s="32">
        <v>3</v>
      </c>
      <c r="E36" s="32" t="s">
        <v>44</v>
      </c>
      <c r="F36" s="31"/>
      <c r="G36" s="25">
        <v>0</v>
      </c>
      <c r="H36" s="1">
        <f t="shared" si="14"/>
        <v>0</v>
      </c>
      <c r="I36" s="25">
        <v>0</v>
      </c>
      <c r="J36" s="1">
        <f t="shared" si="7"/>
        <v>0</v>
      </c>
      <c r="K36" s="1">
        <f t="shared" si="8"/>
        <v>0</v>
      </c>
      <c r="L36" s="1">
        <f t="shared" si="9"/>
        <v>0</v>
      </c>
      <c r="M36" s="1">
        <f t="shared" si="10"/>
        <v>0</v>
      </c>
      <c r="N36" s="1">
        <f t="shared" si="11"/>
        <v>0</v>
      </c>
      <c r="O36" s="2">
        <f t="shared" si="12"/>
        <v>0</v>
      </c>
    </row>
    <row r="37" spans="1:15" s="22" customFormat="1" ht="112.5" x14ac:dyDescent="0.25">
      <c r="A37" s="29">
        <f t="shared" si="13"/>
        <v>18</v>
      </c>
      <c r="B37" s="33" t="s">
        <v>62</v>
      </c>
      <c r="C37" s="30"/>
      <c r="D37" s="32">
        <v>8</v>
      </c>
      <c r="E37" s="32" t="s">
        <v>44</v>
      </c>
      <c r="F37" s="31"/>
      <c r="G37" s="25">
        <v>0</v>
      </c>
      <c r="H37" s="1">
        <f t="shared" si="14"/>
        <v>0</v>
      </c>
      <c r="I37" s="25">
        <v>0</v>
      </c>
      <c r="J37" s="1">
        <f t="shared" si="7"/>
        <v>0</v>
      </c>
      <c r="K37" s="1">
        <f t="shared" si="8"/>
        <v>0</v>
      </c>
      <c r="L37" s="1">
        <f t="shared" si="9"/>
        <v>0</v>
      </c>
      <c r="M37" s="1">
        <f t="shared" si="10"/>
        <v>0</v>
      </c>
      <c r="N37" s="1">
        <f t="shared" si="11"/>
        <v>0</v>
      </c>
      <c r="O37" s="2">
        <f t="shared" si="12"/>
        <v>0</v>
      </c>
    </row>
    <row r="38" spans="1:15" s="22" customFormat="1" ht="292.5" x14ac:dyDescent="0.25">
      <c r="A38" s="29">
        <f t="shared" si="13"/>
        <v>19</v>
      </c>
      <c r="B38" s="33" t="s">
        <v>63</v>
      </c>
      <c r="C38" s="30"/>
      <c r="D38" s="32">
        <v>20</v>
      </c>
      <c r="E38" s="32" t="s">
        <v>44</v>
      </c>
      <c r="F38" s="31"/>
      <c r="G38" s="25">
        <v>0</v>
      </c>
      <c r="H38" s="1">
        <f t="shared" si="14"/>
        <v>0</v>
      </c>
      <c r="I38" s="25">
        <v>0</v>
      </c>
      <c r="J38" s="1">
        <f t="shared" si="7"/>
        <v>0</v>
      </c>
      <c r="K38" s="1">
        <f t="shared" si="8"/>
        <v>0</v>
      </c>
      <c r="L38" s="1">
        <f t="shared" si="9"/>
        <v>0</v>
      </c>
      <c r="M38" s="1">
        <f t="shared" si="10"/>
        <v>0</v>
      </c>
      <c r="N38" s="1">
        <f t="shared" si="11"/>
        <v>0</v>
      </c>
      <c r="O38" s="2">
        <f t="shared" si="12"/>
        <v>0</v>
      </c>
    </row>
    <row r="39" spans="1:15" s="22" customFormat="1" ht="42" customHeight="1" thickBot="1" x14ac:dyDescent="0.25">
      <c r="A39" s="18"/>
      <c r="B39" s="52"/>
      <c r="C39" s="52"/>
      <c r="D39" s="52"/>
      <c r="E39" s="52"/>
      <c r="F39" s="52"/>
      <c r="G39" s="52"/>
      <c r="H39" s="52"/>
      <c r="I39" s="52"/>
      <c r="J39" s="52"/>
      <c r="K39" s="52"/>
      <c r="L39" s="52"/>
      <c r="M39" s="53" t="s">
        <v>35</v>
      </c>
      <c r="N39" s="53"/>
      <c r="O39" s="28">
        <f>SUMIF(G:G,0%,L:L)</f>
        <v>0</v>
      </c>
    </row>
    <row r="40" spans="1:15" s="22" customFormat="1" ht="39" customHeight="1" thickBot="1" x14ac:dyDescent="0.25">
      <c r="A40" s="38" t="s">
        <v>24</v>
      </c>
      <c r="B40" s="39"/>
      <c r="C40" s="39"/>
      <c r="D40" s="39"/>
      <c r="E40" s="39"/>
      <c r="F40" s="39"/>
      <c r="G40" s="39"/>
      <c r="H40" s="39"/>
      <c r="I40" s="39"/>
      <c r="J40" s="39"/>
      <c r="K40" s="39"/>
      <c r="L40" s="39"/>
      <c r="M40" s="54" t="s">
        <v>10</v>
      </c>
      <c r="N40" s="54"/>
      <c r="O40" s="4">
        <f>SUMIF(G:G,5%,L:L)</f>
        <v>0</v>
      </c>
    </row>
    <row r="41" spans="1:15" s="22" customFormat="1" ht="30" customHeight="1" x14ac:dyDescent="0.2">
      <c r="A41" s="34" t="s">
        <v>42</v>
      </c>
      <c r="B41" s="35"/>
      <c r="C41" s="35"/>
      <c r="D41" s="35"/>
      <c r="E41" s="35"/>
      <c r="F41" s="35"/>
      <c r="G41" s="35"/>
      <c r="H41" s="35"/>
      <c r="I41" s="35"/>
      <c r="J41" s="35"/>
      <c r="K41" s="35"/>
      <c r="L41" s="36"/>
      <c r="M41" s="54" t="s">
        <v>11</v>
      </c>
      <c r="N41" s="54"/>
      <c r="O41" s="4">
        <f>SUMIF(G:G,19%,L:L)</f>
        <v>0</v>
      </c>
    </row>
    <row r="42" spans="1:15" s="22" customFormat="1" ht="30" customHeight="1" x14ac:dyDescent="0.2">
      <c r="A42" s="37"/>
      <c r="B42" s="37"/>
      <c r="C42" s="37"/>
      <c r="D42" s="37"/>
      <c r="E42" s="37"/>
      <c r="F42" s="37"/>
      <c r="G42" s="37"/>
      <c r="H42" s="37"/>
      <c r="I42" s="37"/>
      <c r="J42" s="37"/>
      <c r="K42" s="37"/>
      <c r="L42" s="37"/>
      <c r="M42" s="55" t="s">
        <v>7</v>
      </c>
      <c r="N42" s="56"/>
      <c r="O42" s="5">
        <f>SUM(O39:O41)</f>
        <v>0</v>
      </c>
    </row>
    <row r="43" spans="1:15" s="22" customFormat="1" ht="30" customHeight="1" x14ac:dyDescent="0.2">
      <c r="A43" s="37"/>
      <c r="B43" s="37"/>
      <c r="C43" s="37"/>
      <c r="D43" s="37"/>
      <c r="E43" s="37"/>
      <c r="F43" s="37"/>
      <c r="G43" s="37"/>
      <c r="H43" s="37"/>
      <c r="I43" s="37"/>
      <c r="J43" s="37"/>
      <c r="K43" s="37"/>
      <c r="L43" s="37"/>
      <c r="M43" s="57" t="s">
        <v>12</v>
      </c>
      <c r="N43" s="58"/>
      <c r="O43" s="4">
        <f>SUMIF(G:G,5%,M:M)</f>
        <v>0</v>
      </c>
    </row>
    <row r="44" spans="1:15" s="22" customFormat="1" ht="30" customHeight="1" x14ac:dyDescent="0.2">
      <c r="A44" s="37"/>
      <c r="B44" s="37"/>
      <c r="C44" s="37"/>
      <c r="D44" s="37"/>
      <c r="E44" s="37"/>
      <c r="F44" s="37"/>
      <c r="G44" s="37"/>
      <c r="H44" s="37"/>
      <c r="I44" s="37"/>
      <c r="J44" s="37"/>
      <c r="K44" s="37"/>
      <c r="L44" s="37"/>
      <c r="M44" s="57" t="s">
        <v>13</v>
      </c>
      <c r="N44" s="58"/>
      <c r="O44" s="4">
        <f>SUMIF(G:G,19%,M:M)</f>
        <v>0</v>
      </c>
    </row>
    <row r="45" spans="1:15" s="22" customFormat="1" ht="30" customHeight="1" x14ac:dyDescent="0.2">
      <c r="A45" s="37"/>
      <c r="B45" s="37"/>
      <c r="C45" s="37"/>
      <c r="D45" s="37"/>
      <c r="E45" s="37"/>
      <c r="F45" s="37"/>
      <c r="G45" s="37"/>
      <c r="H45" s="37"/>
      <c r="I45" s="37"/>
      <c r="J45" s="37"/>
      <c r="K45" s="37"/>
      <c r="L45" s="37"/>
      <c r="M45" s="55" t="s">
        <v>14</v>
      </c>
      <c r="N45" s="56"/>
      <c r="O45" s="5">
        <f>SUM(O43:O44)</f>
        <v>0</v>
      </c>
    </row>
    <row r="46" spans="1:15" s="22" customFormat="1" ht="30" customHeight="1" x14ac:dyDescent="0.2">
      <c r="A46" s="37"/>
      <c r="B46" s="37"/>
      <c r="C46" s="37"/>
      <c r="D46" s="37"/>
      <c r="E46" s="37"/>
      <c r="F46" s="37"/>
      <c r="G46" s="37"/>
      <c r="H46" s="37"/>
      <c r="I46" s="37"/>
      <c r="J46" s="37"/>
      <c r="K46" s="37"/>
      <c r="L46" s="37"/>
      <c r="M46" s="69" t="s">
        <v>33</v>
      </c>
      <c r="N46" s="70"/>
      <c r="O46" s="4">
        <f>SUMIF(I:I,8%,N:N)</f>
        <v>0</v>
      </c>
    </row>
    <row r="47" spans="1:15" s="22" customFormat="1" ht="37.5" customHeight="1" x14ac:dyDescent="0.2">
      <c r="A47" s="37"/>
      <c r="B47" s="37"/>
      <c r="C47" s="37"/>
      <c r="D47" s="37"/>
      <c r="E47" s="37"/>
      <c r="F47" s="37"/>
      <c r="G47" s="37"/>
      <c r="H47" s="37"/>
      <c r="I47" s="37"/>
      <c r="J47" s="37"/>
      <c r="K47" s="37"/>
      <c r="L47" s="37"/>
      <c r="M47" s="67" t="s">
        <v>32</v>
      </c>
      <c r="N47" s="68"/>
      <c r="O47" s="5">
        <f>SUM(O46)</f>
        <v>0</v>
      </c>
    </row>
    <row r="48" spans="1:15" s="22" customFormat="1" ht="44.25" customHeight="1" x14ac:dyDescent="0.2">
      <c r="A48" s="37"/>
      <c r="B48" s="37"/>
      <c r="C48" s="37"/>
      <c r="D48" s="37"/>
      <c r="E48" s="37"/>
      <c r="F48" s="37"/>
      <c r="G48" s="37"/>
      <c r="H48" s="37"/>
      <c r="I48" s="37"/>
      <c r="J48" s="37"/>
      <c r="K48" s="37"/>
      <c r="L48" s="37"/>
      <c r="M48" s="67" t="s">
        <v>15</v>
      </c>
      <c r="N48" s="68"/>
      <c r="O48" s="5">
        <f>+O42+O45+O47</f>
        <v>0</v>
      </c>
    </row>
    <row r="51" spans="1:3" x14ac:dyDescent="0.25">
      <c r="B51" s="27"/>
      <c r="C51" s="27"/>
    </row>
    <row r="52" spans="1:3" x14ac:dyDescent="0.25">
      <c r="B52" s="50"/>
      <c r="C52" s="50"/>
    </row>
    <row r="53" spans="1:3" ht="15.75" thickBot="1" x14ac:dyDescent="0.3">
      <c r="B53" s="51"/>
      <c r="C53" s="51"/>
    </row>
    <row r="54" spans="1:3" x14ac:dyDescent="0.25">
      <c r="B54" s="41" t="s">
        <v>20</v>
      </c>
      <c r="C54" s="41"/>
    </row>
    <row r="56" spans="1:3" x14ac:dyDescent="0.25">
      <c r="A56" s="23" t="s">
        <v>43</v>
      </c>
    </row>
  </sheetData>
  <sheetProtection algorithmName="SHA-512" hashValue="/vNtkRblF3jkAWEtovV1Y85LkeahfR2zPGwTEr0R6DlPniaxExi7P9J5tjKHqH1xJd2hG3fJROt+AfWG72BEEw==" saltValue="tXzxuNvDvbCb4laMBeT3Hg==" spinCount="100000" sheet="1" selectLockedCells="1"/>
  <mergeCells count="30">
    <mergeCell ref="M45:N45"/>
    <mergeCell ref="M48:N48"/>
    <mergeCell ref="M46:N46"/>
    <mergeCell ref="M47:N47"/>
    <mergeCell ref="N2:O2"/>
    <mergeCell ref="N3:O3"/>
    <mergeCell ref="N4:O4"/>
    <mergeCell ref="N5:O5"/>
    <mergeCell ref="A2:A5"/>
    <mergeCell ref="D12:G12"/>
    <mergeCell ref="A12:B16"/>
    <mergeCell ref="B2:M2"/>
    <mergeCell ref="B3:M3"/>
    <mergeCell ref="B4:M5"/>
    <mergeCell ref="A41:L48"/>
    <mergeCell ref="A40:L40"/>
    <mergeCell ref="A10:B10"/>
    <mergeCell ref="B54:C54"/>
    <mergeCell ref="D14:G14"/>
    <mergeCell ref="D16:G16"/>
    <mergeCell ref="F10:G10"/>
    <mergeCell ref="L10:N10"/>
    <mergeCell ref="B52:C53"/>
    <mergeCell ref="B39:L39"/>
    <mergeCell ref="M39:N39"/>
    <mergeCell ref="M40:N40"/>
    <mergeCell ref="M41:N41"/>
    <mergeCell ref="M42:N42"/>
    <mergeCell ref="M43:N43"/>
    <mergeCell ref="M44:N44"/>
  </mergeCells>
  <dataValidations count="1">
    <dataValidation type="whole" allowBlank="1" showInputMessage="1" showErrorMessage="1" sqref="F20:F38" xr:uid="{00000000-0002-0000-0000-000000000000}">
      <formula1>0</formula1>
      <formula2>1E+40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G20:G38</xm:sqref>
        </x14:dataValidation>
        <x14:dataValidation type="list" allowBlank="1" showInputMessage="1" showErrorMessage="1" xr:uid="{00000000-0002-0000-0000-000002000000}">
          <x14:formula1>
            <xm:f>Hoja2!$F$7:$F$8</xm:f>
          </x14:formula1>
          <xm:sqref>I20:I38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MARIO ELIAS CASTILLO LADINO</cp:lastModifiedBy>
  <cp:lastPrinted>2022-01-27T18:55:46Z</cp:lastPrinted>
  <dcterms:created xsi:type="dcterms:W3CDTF">2017-04-28T13:22:52Z</dcterms:created>
  <dcterms:modified xsi:type="dcterms:W3CDTF">2022-10-31T20:04:58Z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