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E:\UDEC\RECURSOS EDUCATIVOS MOBILIARIO\"/>
    </mc:Choice>
  </mc:AlternateContent>
  <xr:revisionPtr revIDLastSave="0" documentId="8_{A830BD41-77C9-459F-AC6D-023F4C2E63A8}" xr6:coauthVersionLast="47" xr6:coauthVersionMax="47" xr10:uidLastSave="{00000000-0000-0000-0000-000000000000}"/>
  <bookViews>
    <workbookView xWindow="-120" yWindow="-120" windowWidth="20730" windowHeight="11040" xr2:uid="{00000000-000D-0000-FFFF-FFFF00000000}"/>
  </bookViews>
  <sheets>
    <sheet name="Hoja1" sheetId="1" r:id="rId1"/>
    <sheet name="Hoja2" sheetId="2" state="hidden" r:id="rId2"/>
  </sheets>
  <definedNames>
    <definedName name="_xlnm.Print_Area" localSheetId="0">Hoja1!$A$1:$O$49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1" i="1" l="1"/>
  <c r="L22" i="1"/>
  <c r="L23" i="1"/>
  <c r="L24" i="1"/>
  <c r="L25" i="1"/>
  <c r="L26" i="1"/>
  <c r="L27" i="1"/>
  <c r="L28" i="1"/>
  <c r="L29" i="1"/>
  <c r="L30" i="1"/>
  <c r="L31" i="1"/>
  <c r="J21" i="1"/>
  <c r="J22" i="1"/>
  <c r="J23" i="1"/>
  <c r="J24" i="1"/>
  <c r="J25" i="1"/>
  <c r="J26" i="1"/>
  <c r="J27" i="1"/>
  <c r="J28" i="1"/>
  <c r="J29" i="1"/>
  <c r="J30" i="1"/>
  <c r="J31" i="1"/>
  <c r="H21" i="1"/>
  <c r="H22" i="1"/>
  <c r="K22" i="1" s="1"/>
  <c r="H23" i="1"/>
  <c r="H24" i="1"/>
  <c r="K24" i="1" s="1"/>
  <c r="H25" i="1"/>
  <c r="H26" i="1"/>
  <c r="K26" i="1" s="1"/>
  <c r="H27" i="1"/>
  <c r="K27" i="1" s="1"/>
  <c r="H28" i="1"/>
  <c r="K28" i="1" s="1"/>
  <c r="H29" i="1"/>
  <c r="H30" i="1"/>
  <c r="K30" i="1" s="1"/>
  <c r="H31" i="1"/>
  <c r="K31" i="1" s="1"/>
  <c r="A21" i="1"/>
  <c r="A22" i="1" s="1"/>
  <c r="A23" i="1" s="1"/>
  <c r="A24" i="1" s="1"/>
  <c r="A25" i="1" s="1"/>
  <c r="A26" i="1" s="1"/>
  <c r="A27" i="1" s="1"/>
  <c r="A28" i="1" s="1"/>
  <c r="A29" i="1" s="1"/>
  <c r="A30" i="1" s="1"/>
  <c r="A31" i="1" s="1"/>
  <c r="K29" i="1" l="1"/>
  <c r="K21" i="1"/>
  <c r="K25" i="1"/>
  <c r="K23" i="1"/>
  <c r="M29" i="1"/>
  <c r="M25" i="1"/>
  <c r="M21" i="1"/>
  <c r="N29" i="1"/>
  <c r="O29" i="1" s="1"/>
  <c r="N25" i="1"/>
  <c r="O25" i="1" s="1"/>
  <c r="N21" i="1"/>
  <c r="M31" i="1"/>
  <c r="M27" i="1"/>
  <c r="M23" i="1"/>
  <c r="N31" i="1"/>
  <c r="N27" i="1"/>
  <c r="N23" i="1"/>
  <c r="O23" i="1" s="1"/>
  <c r="M30" i="1"/>
  <c r="M28" i="1"/>
  <c r="M26" i="1"/>
  <c r="M24" i="1"/>
  <c r="M22" i="1"/>
  <c r="N30" i="1"/>
  <c r="O30" i="1" s="1"/>
  <c r="N28" i="1"/>
  <c r="N26" i="1"/>
  <c r="O26" i="1" s="1"/>
  <c r="N24" i="1"/>
  <c r="N22" i="1"/>
  <c r="O22" i="1" s="1"/>
  <c r="O21" i="1" l="1"/>
  <c r="O31" i="1"/>
  <c r="O28" i="1"/>
  <c r="O27" i="1"/>
  <c r="O24" i="1"/>
  <c r="H20" i="1"/>
  <c r="J20" i="1"/>
  <c r="L20" i="1"/>
  <c r="M20" i="1" s="1"/>
  <c r="O33" i="1"/>
  <c r="O36" i="1" s="1"/>
  <c r="N20" i="1" l="1"/>
  <c r="O20" i="1" s="1"/>
  <c r="K20" i="1"/>
  <c r="O39" i="1"/>
  <c r="O32" i="1"/>
  <c r="O40" i="1" l="1"/>
  <c r="O34" i="1" l="1"/>
  <c r="O37" i="1" l="1"/>
  <c r="O38" i="1" s="1"/>
  <c r="O35" i="1"/>
  <c r="O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<sst xmlns="http://schemas.openxmlformats.org/spreadsheetml/2006/main" count="69" uniqueCount="57">
  <si>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</si>
  <si>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</si>
  <si>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</si>
  <si>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</si>
  <si>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</si>
  <si>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</si>
  <si>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</si>
  <si>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</si>
  <si>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</si>
  <si>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</si>
  <si>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</si>
  <si>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</si>
  <si>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</si>
  <si>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</si>
  <si>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</si>
  <si>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</si>
  <si>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</si>
  <si>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</si>
  <si>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</si>
  <si>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</si>
  <si>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</si>
  <si>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</si>
  <si>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</si>
  <si>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</si>
  <si>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</si>
  <si>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</si>
  <si>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</si>
  <si>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</si>
  <si>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</si>
  <si>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</si>
  <si>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</si>
  <si>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</si>
  <si>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</si>
  <si>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</si>
  <si>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</si>
  <si>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</si>
  <si>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</si>
  <si>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</si>
  <si>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</si>
  <si>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</si>
  <si>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</si>
  <si>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</si>
  <si>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</si>
  <si>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</si>
  <si>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</si>
  <si>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ALMACENAMIENTO MOVIL 2X3 ELABORADO EN AGLOMERADO MELAMINICO DE 15 MM CON SISTEMA DE UNION MINIFIX Y TARUGOS. RIEL PLASTICO FABRICADO EN INYECCION DE POLIPROPILENO. CONTENEDOR PLASTICO INYECTADO EN POLIPROPILENO CON CAPACIDAD DE 16 LT, INCLUYE TAPA Y 2 BROCHES.  RODACHINAS INFERIOES DE 2 PULGADAS DE DIÁMETRO RECUBIERTAS EN POLIVINIL CON FRENO.  DIMENSINES 460 MM DE ALTURA POR 500 MM DE PROFUNDIDAD  POR 963 MM DE ANCHO CON CAPACIDAD PARA 6 DE CONTENEDORES DE PLASTICO INCLUYE INSTALACIÓN DISEÑO COLORES Y TENDENCIAS A ELEGIR GARANTÍA 1 AÑO</t>
  </si>
  <si>
    <t>ALMACENAMIENTO MOVIL 3X1 ELABORADO EN AGLOMERADO MELAMINICO DE 15 MM CON SISTEMA DE UNION MINIFIX Y TARUGOS. RIEL PLASTICO FABRICADO EN INYECCION DE POLIPROPILENO. CONTENEDOR PLASTICO INYECTADO EN POLIPROPILENO CON CAPACIDAD DE 16 LT, INCLUYE TAPA Y 2 BROCHES.  RODACHINAS INFERIOES DE 2 PULGADAS DE DIÁMETRO RECUBIERTAS EN POLIVINIL CON FRENO.  DIMENSINES 748 MM DE ALTURA POR 500 MM DE PROFUNDIDAD CON CAPACIDAD PARA 3 DE CONTENEDORES DE PLASTICO INCLUYE INSTALACIÓN DISEÑO COLORES Y TENDENCIAS A ELEGIR GARANTÍA 1 AÑO</t>
  </si>
  <si>
    <t>MESA DE ESTUDIO RECTANGULAR ABATIBLE 1400X600 CON RUEDAS, SUPERFICIE CON ESQUINAS REDONDEADAS PINTURA INTERIOR LISO MATE APLICACIÓN ELECTROESTÁTICA, SUPERFICIE EN HPL ALTA RESISTENCIA A LA ABRACIÓN, CANTO ANTISHOCK SOPORTE EXTERNO EN COLD ROLLED CAL 16 MECANISMO ABATIBLE INTERNO FABRICADO EN COLD ROLLED CAL 14 ESTRUCTURA DE LA MESA ABATIBLE FABRICADA CAL 16 PATAS DE LA ESTRCUTURA EN CAL 14 ESTRUCTURA RECUBIERTA CON PINTURA TIPO POLIÉSTER ELECTROSTÁTICA RUEDAS DIAMETRO 3" ESPIGO ROSCA 1/2" FABRICADAS EN PLÁSTICO REFORZADO O EN BANDA DE RODAMIENTO EN POLIURETANO CAPACIDAD DE CARGA MÁXIMA DE 80 KG 2 CON FRENO 2 SIN FRENO GANCHO CARTERA CR CALIBRE 14 GROOMET CON TOMACORRIENTE DOBLE 120 VOLTIOS INCLUYE INSTALACIÓN ELECTRICA Y EN SITIO DISEÑO COLORES Y TENDENCIAS A ELEGIR GARANTÍA 1 AÑO</t>
  </si>
  <si>
    <t>MESA REDONDA ALTA CON NIVELADORES FABRICADOS POR INYECCIÓN DE PLÁSTICO CON ESPIGO ROSCADO DE 5/16” X 12 MM DE LONGITUD. 105 CM DE ALTURA, SUPERFICIE EN AGLOMERADO DE 19MM ENCHAPADO EN HPL Y BALANCE EN LA CARA INFERIOR DE DIMENSIONES 600 MM DE DIÁMETRO. CANTO RIGIDO EN PVC DE 2MM. ESTRUCTURA TUBO REDONDO CR DE 3" CON ASPAS METÁLICAS CALIBRE 14, RECUBIERTA CON PINTURA EN POLVO TIPO POLIÉSTER DE APLICACIÓN ELECTROSTÁTICA INCLUYE INSTALACIÓN DISEÑO COLORES Y TENDENCIAS A ELEGIR GARANTÍA 1 AÑO</t>
  </si>
  <si>
    <t>MESA REDONDA DE TRABAJO CON NIVELADORES FABRICADOS POR INYECCIÓN DE PLÁSTICO CON ESPIGO ROSCADO DE 5/16” X 12 MM DE LONGITUD. 76 CM DE ALTURA, SUPERFICIE EN AGLOMERADO DE 19MM ENCHAPADO EN HPL Y BALANCE EN LA CARA INFERIOR DE DIMENSIONES 800 MM DE DIÁMETRO. CANTO RIGIDO EN PVC DE 2MM. ESTRUCTURA TUBO REDONDO CR DE 3" CON ASPAS METÁLICAS CALIBRE 14, RECUBIERTA CON PINTURA EN POLVO TIPO POLIÉSTER DE APLICACIÓN ELECTROSTÁTICA INCLUYE INSTALACIÓN DISEÑO COLORES Y TENDENCIAS A ELEGIR GARANTÍA 1 AÑO</t>
  </si>
  <si>
    <t>POUF CUADRADO DE 460 DE ALTURA Y 480X480MM.  CUERPO  FABRICADO EN MADERA TRIPLEX DE 12MM DE ESPESOR, RECUBIERTA CON LONA, CARTÓN Y ESPUMA DE 30 DE DENSIDAD TAPIZADA. DESLIZADOR FABRICADO EN INYECCIÓN DE POLIPROPILENO QUE DILATA EL CUERPO 20MM DEL PISO Y PERMITE DESPLAZAR FACILMENTE EL PRODUCTO. TEXTIL CON RESITENCIA AL DESGASTE, IMPERMEABLE, RETARDANCIA AL FUEGO, RESISTENCIA A MICROORGANISMOS, DURABILIDAD DEL COLOR A LA LUZ SOLAR Y DE FACIL LIMPIUEZA, CON TECNOLOGIA PERMABLOK3, SILVERGUARD Y HI-LOFT. INCLUYE INSTALACIÓN DISEÑO COLORES Y TENDENCIAS A ELEGIR GARANTÍA 1 AÑO</t>
  </si>
  <si>
    <t>POUF CURVO 45° DE 571X493 MM Y DE 460 DE ALTURA.  CUERPO  FABRICADO EN MADERA TRIPLEX DE 12MM DE ESPESOR, RECUBIERTA CON LONA, CARTÓN Y ESPUMA DE 30 DE DENSIDAD TAPIZADA. DESLIZADOR FABRICADO EN INYECCIÓN DE POLIPROPILENO QUE DILATA EL CUERPO 20MM DEL PISO Y PERMITE DESPLAZAR FACILMENTE EL PRODUCTO. TEXTIL CON RESITENCIA AL DESGASTE, IMPERMEABLE, RETARDANCIA AL FUEGO, RESISTENCIA A MICROORGANISMOS, DURABILIDAD DEL COLOR A LA LUZ SOLAR Y DE FACIL LIMPIUEZA, CON TECNOLOGIA PERMABLOK3, SILVERGUARD Y HI-LOFT. INCLUYE INSTALACIÓN DISEÑO COLORES Y TENDENCIAS A ELEGIR GARANTÍA 1 AÑO</t>
  </si>
  <si>
    <t>POUF RECTANGULAR DE 460 DE ALTURA Y 480X900MM.  CUERPO  FABRICADO EN MADERA TRIPLEX DE 12MM DE ESPESOR, RECUBIERTA CON LONA, CARTÓN Y ESPUMA DE 30 DE DENSIDAD TAPIZADA. DESLIZADOR FABRICADO EN INYECCIÓN DE POLIPROPILENO QUE DILATA EL CUERPO 20MM DEL PISO Y PERMITE DESPLAZAR FACILMENTE EL PRODUCTO. TEXTIL CON RESITENCIA AL DESGASTE, IMPERMEABLE, RETARDANCIA AL FUEGO, RESISTENCIA A MICROORGANISMOS, DURABILIDAD DEL COLOR A LA LUZ SOLAR Y DE FACIL LIMPIUEZA, CON TECNOLOGIA PERMABLOK3, SILVERGUARD Y HI-LOFT. INCLUYE INSTALACIÓN DISEÑO COLORES Y TENDENCIAS A ELEGIR GARANTÍA 1 AÑO</t>
  </si>
  <si>
    <t>POUF REDONDO DE 460 DE ALTURA Y 480 MM DE DIÁMETRO.  CUERPO  FABRICADO EN MADERA TRIPLEX DE 12MM DE ESPESOR, RECUBIERTA CON LONA, CARTÓN Y ESPUMA DE 30 DE DENSIDAD TAPIZADA. DESLIZADOR FABRICADO EN INYECCIÓN DE POLIPROPILENO QUE DILATA EL CUERPO 20MM DEL PISO Y PERMITE DESPLAZAR FACILMENTE EL PRODUCTO. TEXTIL CON RESITENCIA AL DESGASTE, IMPERMEABLE, RETARDANCIA AL FUEGO, RESISTENCIA A MICROORGANISMOS, DURABILIDAD DEL COLOR A LA LUZ SOLAR Y DE FACIL LIMPIUEZA, CON TECNOLOGIA PERMABLOK3, SILVERGUARD Y HI-LOFT. INCLUYE INSTALACIÓN DISEÑO COLORES Y TENDENCIAS A ELEGIR GARANTÍA 1 AÑO</t>
  </si>
  <si>
    <t>SILLA CON BASE Y COLUMNA NEUMÁTICA FABRICADA EN NYLON DE 350MM. RODACHINA FABRICADA EN POLIURETANO 60MM CON EJE ACERO. ARO APOYAPIES FABRICADO EN NYLON CON UN DIAMETRO DE 460MM CON PERILLA, EN COLOR NEGRO. MONOCONCHA INJECTADA EN POLIPROPILENO TEXTURIZADO (PARA EVITAR DESLIZAMIENTOS DEL USUARIO) CON CARGA DE FIBRA DE VIDRIO DEL 15% ESPESOR 3 MM; CUENTA CON ORIFICIOS DE AGARRE Y LA CURVATURA LATERAL DE LA MISMA ESTA DISEÑADA PARA DIFERENTES POSICIONES DE LOS USUARIOS. COBERTOR PLÁSTICO DE PROTECCIÓN ESTRUCTURA METÁLICA. FABRICADO POR INYECCIÓN DE PLÁSTICO PP CON ESPESOR DE 3 MM. ESTRUCTURA METÁLICA 4 PATAS EN TUBERIA DE CR CALIBRE 14 (ASIENTO) RECUBRIMEINTO EN PINTURA ELECTROESTÁTICA. PROTEGIDA CON PINTURA ELECTROSTÁTICA DENSIDAD 1.51 G/CM3, DE ESPESOR 80 +- 10 MICRAS, HORNEADA A 200°C POR 20 MINUTOS Y CURADA A TEMPERATURA AMBIENTE POR 10 MINUTOS. CAPACIDAD DE CARGA VERTICAL DE 170 KG Y HORIZONTAL DE 40 KG SEGÚN DIN EN 1729. NCLUYE INSTALACIÓN DISEÑO COLORES Y TENDENCIAS A ELEGIR GARANTÍA 1 AÑO</t>
  </si>
  <si>
    <t>SILLA CUATRO PATAS CON RUEDAS TALLA 6 ALTURA 460 MM MONOCONCHA INYECTADA EN POLIPROPILENO TEXTURIZADO (PARA EVITAR DESLIZAMIENTOS DEL USUARIO) CON CARGA DE FIBRA DE VIDRIO DEL 15% ESPESOR 3 MM; CUENTA CON ORIFICIOS DE AGARRE Y LA CURVATURA LATERAL DE LA MISMA ESTA DISEÑADA PARA DIFERENTES POSICIONES DE LOS USUARIOS.  COBERTOR PLÁSTICO DE PROTECCIÓN ESTRUCTURA METÁLICA. FABRICADO POR INYECCIÓN DE PLÁSTICO PP CON ESPESOR DE 3 MM. ESTRUCTURA METÁLICA 4 PATAS EN TUBERIA DE CR CALIBRE 14 (ASIENTO) Y HR DE 2 MM (PATAS) RECUBRIMEINTO EN PINTURA ELECTROESTÁTICA. PROTEGIDA CON PINTURA ELECTROSTÁTICA DENSIDAD 1.51 G/CM3, DE ESPESOR 80 +- 10 MICRAS, HORNEADA A 200°C POR 20 MINUTOS Y CURADA A TEMPERATURA AMBIENTE POR 10 MINUTOS. CAPACIDAD DE CARGA VERTICAL DE 170 KG Y HORIZONTAL DE 40 KG DIN EN 1729. NCLUYE INSTALACIÓN DISEÑO COLORES Y TENDENCIAS A ELEGIR GARANTÍA 1 AÑO</t>
  </si>
  <si>
    <t>TABLERO ESCRIBIBLE MOVIL CON SUPERFICIE EN CERAMICSTEEL DE POLYVISION DE BAJO BRILLO CON ALTA RESISTENCIA AL DESGASTE E IMPACTO CON CAPACIDAD MAGNETICA AFICHABLE PERFILES INYECTADOS EN ALUMINIO CALIBRE 16 CANTONERAS NEGRAS EN INYECCION DE NAYLON SIN ARISTAS VIVAS FILOS O PUNTAS 1800 H X 1200 A MILIMETROS SISTEMA DE ROTACION 360 GRADOS EN EJE HORIZONTAL 4 RUEDAS DOS CON FRENO RUNA GRIS CUADRICULA INCLUYE INSTALACIÓN DISEÑO COLORES Y TENDENCIAS A ELEGIR GARANTÍA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</si>
</sst>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29"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9" fillId="0" borderId="29"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9"/>
  <sheetViews>
    <sheetView tabSelected="1" topLeftCell="B13" zoomScaleNormal="100" zoomScaleSheetLayoutView="70" zoomScalePageLayoutView="55" workbookViewId="0">
      <selection activeCell="B32" sqref="B32:L32"/>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8"/>
      <c r="J12" s="28"/>
      <c r="K12" s="17"/>
    </row>
    <row r="13" spans="1:15" ht="15.75" thickBot="1" x14ac:dyDescent="0.3">
      <c r="A13" s="48"/>
      <c r="B13" s="49"/>
      <c r="C13" s="19"/>
      <c r="D13" s="20"/>
      <c r="E13" s="16"/>
      <c r="F13" s="16"/>
      <c r="G13" s="16"/>
      <c r="K13" s="17"/>
    </row>
    <row r="14" spans="1:15" ht="30" customHeight="1" thickBot="1" x14ac:dyDescent="0.3">
      <c r="A14" s="48"/>
      <c r="B14" s="49"/>
      <c r="C14" s="19"/>
      <c r="D14" s="43" t="s">
        <v>18</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01.25" x14ac:dyDescent="0.2">
      <c r="A20" s="31">
        <v>1</v>
      </c>
      <c r="B20" s="73" t="s">
        <v>45</v>
      </c>
      <c r="C20" s="32"/>
      <c r="D20" s="34">
        <v>36</v>
      </c>
      <c r="E20" s="34" t="s">
        <v>44</v>
      </c>
      <c r="F20" s="33"/>
      <c r="G20" s="27">
        <v>0</v>
      </c>
      <c r="H20" s="1">
        <f t="shared" ref="H20:H31" si="0">+ROUND(F20*G20,0)</f>
        <v>0</v>
      </c>
      <c r="I20" s="27">
        <v>0</v>
      </c>
      <c r="J20" s="1">
        <f t="shared" ref="J20:J31" si="1">ROUND(F20*I20,0)</f>
        <v>0</v>
      </c>
      <c r="K20" s="1">
        <f t="shared" ref="K20:K31" si="2">ROUND(F20+H20+J20,0)</f>
        <v>0</v>
      </c>
      <c r="L20" s="1">
        <f t="shared" ref="L20:L31" si="3">ROUND(F20*D20,0)</f>
        <v>0</v>
      </c>
      <c r="M20" s="1">
        <f t="shared" ref="M20:M31" si="4">ROUND(L20*G20,0)</f>
        <v>0</v>
      </c>
      <c r="N20" s="1">
        <f t="shared" ref="N20:N31" si="5">ROUND(L20*I20,0)</f>
        <v>0</v>
      </c>
      <c r="O20" s="2">
        <f t="shared" ref="O20:O31" si="6">ROUND(L20+N20+M20,0)</f>
        <v>0</v>
      </c>
    </row>
    <row r="21" spans="1:15" s="24" customFormat="1" ht="101.25" x14ac:dyDescent="0.2">
      <c r="A21" s="31">
        <f>+A20+1</f>
        <v>2</v>
      </c>
      <c r="B21" s="73" t="s">
        <v>46</v>
      </c>
      <c r="C21" s="32"/>
      <c r="D21" s="34">
        <v>108</v>
      </c>
      <c r="E21" s="34" t="s">
        <v>44</v>
      </c>
      <c r="F21" s="33"/>
      <c r="G21" s="27">
        <v>0</v>
      </c>
      <c r="H21" s="1">
        <f t="shared" si="0"/>
        <v>0</v>
      </c>
      <c r="I21" s="27">
        <v>0</v>
      </c>
      <c r="J21" s="1">
        <f t="shared" si="1"/>
        <v>0</v>
      </c>
      <c r="K21" s="1">
        <f t="shared" si="2"/>
        <v>0</v>
      </c>
      <c r="L21" s="1">
        <f t="shared" si="3"/>
        <v>0</v>
      </c>
      <c r="M21" s="1">
        <f t="shared" si="4"/>
        <v>0</v>
      </c>
      <c r="N21" s="1">
        <f t="shared" si="5"/>
        <v>0</v>
      </c>
      <c r="O21" s="2">
        <f t="shared" si="6"/>
        <v>0</v>
      </c>
    </row>
    <row r="22" spans="1:15" s="24" customFormat="1" ht="146.25" x14ac:dyDescent="0.2">
      <c r="A22" s="31">
        <f t="shared" ref="A22:A31" si="7">+A21+1</f>
        <v>3</v>
      </c>
      <c r="B22" s="73" t="s">
        <v>47</v>
      </c>
      <c r="C22" s="32"/>
      <c r="D22" s="34">
        <v>275</v>
      </c>
      <c r="E22" s="34" t="s">
        <v>44</v>
      </c>
      <c r="F22" s="33"/>
      <c r="G22" s="27">
        <v>0</v>
      </c>
      <c r="H22" s="1">
        <f t="shared" si="0"/>
        <v>0</v>
      </c>
      <c r="I22" s="27">
        <v>0</v>
      </c>
      <c r="J22" s="1">
        <f t="shared" si="1"/>
        <v>0</v>
      </c>
      <c r="K22" s="1">
        <f t="shared" si="2"/>
        <v>0</v>
      </c>
      <c r="L22" s="1">
        <f t="shared" si="3"/>
        <v>0</v>
      </c>
      <c r="M22" s="1">
        <f t="shared" si="4"/>
        <v>0</v>
      </c>
      <c r="N22" s="1">
        <f t="shared" si="5"/>
        <v>0</v>
      </c>
      <c r="O22" s="2">
        <f t="shared" si="6"/>
        <v>0</v>
      </c>
    </row>
    <row r="23" spans="1:15" s="24" customFormat="1" ht="90" x14ac:dyDescent="0.2">
      <c r="A23" s="31">
        <f t="shared" si="7"/>
        <v>4</v>
      </c>
      <c r="B23" s="73" t="s">
        <v>48</v>
      </c>
      <c r="C23" s="32"/>
      <c r="D23" s="34">
        <v>36</v>
      </c>
      <c r="E23" s="34" t="s">
        <v>44</v>
      </c>
      <c r="F23" s="33"/>
      <c r="G23" s="27">
        <v>0</v>
      </c>
      <c r="H23" s="1">
        <f t="shared" si="0"/>
        <v>0</v>
      </c>
      <c r="I23" s="27">
        <v>0</v>
      </c>
      <c r="J23" s="1">
        <f t="shared" si="1"/>
        <v>0</v>
      </c>
      <c r="K23" s="1">
        <f t="shared" si="2"/>
        <v>0</v>
      </c>
      <c r="L23" s="1">
        <f t="shared" si="3"/>
        <v>0</v>
      </c>
      <c r="M23" s="1">
        <f t="shared" si="4"/>
        <v>0</v>
      </c>
      <c r="N23" s="1">
        <f t="shared" si="5"/>
        <v>0</v>
      </c>
      <c r="O23" s="2">
        <f t="shared" si="6"/>
        <v>0</v>
      </c>
    </row>
    <row r="24" spans="1:15" s="24" customFormat="1" ht="101.25" x14ac:dyDescent="0.2">
      <c r="A24" s="31">
        <f t="shared" si="7"/>
        <v>5</v>
      </c>
      <c r="B24" s="73" t="s">
        <v>49</v>
      </c>
      <c r="C24" s="32"/>
      <c r="D24" s="34">
        <v>109</v>
      </c>
      <c r="E24" s="34" t="s">
        <v>44</v>
      </c>
      <c r="F24" s="33"/>
      <c r="G24" s="27">
        <v>0</v>
      </c>
      <c r="H24" s="1">
        <f t="shared" si="0"/>
        <v>0</v>
      </c>
      <c r="I24" s="27">
        <v>0</v>
      </c>
      <c r="J24" s="1">
        <f t="shared" si="1"/>
        <v>0</v>
      </c>
      <c r="K24" s="1">
        <f t="shared" si="2"/>
        <v>0</v>
      </c>
      <c r="L24" s="1">
        <f t="shared" si="3"/>
        <v>0</v>
      </c>
      <c r="M24" s="1">
        <f t="shared" si="4"/>
        <v>0</v>
      </c>
      <c r="N24" s="1">
        <f t="shared" si="5"/>
        <v>0</v>
      </c>
      <c r="O24" s="2">
        <f t="shared" si="6"/>
        <v>0</v>
      </c>
    </row>
    <row r="25" spans="1:15" s="24" customFormat="1" ht="112.5" x14ac:dyDescent="0.2">
      <c r="A25" s="31">
        <f t="shared" si="7"/>
        <v>6</v>
      </c>
      <c r="B25" s="73" t="s">
        <v>50</v>
      </c>
      <c r="C25" s="32"/>
      <c r="D25" s="34">
        <v>72</v>
      </c>
      <c r="E25" s="34" t="s">
        <v>44</v>
      </c>
      <c r="F25" s="33"/>
      <c r="G25" s="27">
        <v>0</v>
      </c>
      <c r="H25" s="1">
        <f t="shared" si="0"/>
        <v>0</v>
      </c>
      <c r="I25" s="27">
        <v>0</v>
      </c>
      <c r="J25" s="1">
        <f t="shared" si="1"/>
        <v>0</v>
      </c>
      <c r="K25" s="1">
        <f t="shared" si="2"/>
        <v>0</v>
      </c>
      <c r="L25" s="1">
        <f t="shared" si="3"/>
        <v>0</v>
      </c>
      <c r="M25" s="1">
        <f t="shared" si="4"/>
        <v>0</v>
      </c>
      <c r="N25" s="1">
        <f t="shared" si="5"/>
        <v>0</v>
      </c>
      <c r="O25" s="2">
        <f t="shared" si="6"/>
        <v>0</v>
      </c>
    </row>
    <row r="26" spans="1:15" s="24" customFormat="1" ht="112.5" x14ac:dyDescent="0.2">
      <c r="A26" s="31">
        <f t="shared" si="7"/>
        <v>7</v>
      </c>
      <c r="B26" s="73" t="s">
        <v>51</v>
      </c>
      <c r="C26" s="32"/>
      <c r="D26" s="34">
        <v>72</v>
      </c>
      <c r="E26" s="34" t="s">
        <v>44</v>
      </c>
      <c r="F26" s="33"/>
      <c r="G26" s="27">
        <v>0</v>
      </c>
      <c r="H26" s="1">
        <f t="shared" si="0"/>
        <v>0</v>
      </c>
      <c r="I26" s="27">
        <v>0</v>
      </c>
      <c r="J26" s="1">
        <f t="shared" si="1"/>
        <v>0</v>
      </c>
      <c r="K26" s="1">
        <f t="shared" si="2"/>
        <v>0</v>
      </c>
      <c r="L26" s="1">
        <f t="shared" si="3"/>
        <v>0</v>
      </c>
      <c r="M26" s="1">
        <f t="shared" si="4"/>
        <v>0</v>
      </c>
      <c r="N26" s="1">
        <f t="shared" si="5"/>
        <v>0</v>
      </c>
      <c r="O26" s="2">
        <f t="shared" si="6"/>
        <v>0</v>
      </c>
    </row>
    <row r="27" spans="1:15" s="24" customFormat="1" ht="112.5" x14ac:dyDescent="0.2">
      <c r="A27" s="31">
        <f t="shared" si="7"/>
        <v>8</v>
      </c>
      <c r="B27" s="73" t="s">
        <v>52</v>
      </c>
      <c r="C27" s="32"/>
      <c r="D27" s="34">
        <v>36</v>
      </c>
      <c r="E27" s="34" t="s">
        <v>44</v>
      </c>
      <c r="F27" s="33"/>
      <c r="G27" s="27">
        <v>0</v>
      </c>
      <c r="H27" s="1">
        <f t="shared" si="0"/>
        <v>0</v>
      </c>
      <c r="I27" s="27">
        <v>0</v>
      </c>
      <c r="J27" s="1">
        <f t="shared" si="1"/>
        <v>0</v>
      </c>
      <c r="K27" s="1">
        <f t="shared" si="2"/>
        <v>0</v>
      </c>
      <c r="L27" s="1">
        <f t="shared" si="3"/>
        <v>0</v>
      </c>
      <c r="M27" s="1">
        <f t="shared" si="4"/>
        <v>0</v>
      </c>
      <c r="N27" s="1">
        <f t="shared" si="5"/>
        <v>0</v>
      </c>
      <c r="O27" s="2">
        <f t="shared" si="6"/>
        <v>0</v>
      </c>
    </row>
    <row r="28" spans="1:15" s="24" customFormat="1" ht="112.5" x14ac:dyDescent="0.2">
      <c r="A28" s="31">
        <f t="shared" si="7"/>
        <v>9</v>
      </c>
      <c r="B28" s="73" t="s">
        <v>53</v>
      </c>
      <c r="C28" s="32"/>
      <c r="D28" s="34">
        <v>228</v>
      </c>
      <c r="E28" s="34" t="s">
        <v>44</v>
      </c>
      <c r="F28" s="33"/>
      <c r="G28" s="27">
        <v>0</v>
      </c>
      <c r="H28" s="1">
        <f t="shared" si="0"/>
        <v>0</v>
      </c>
      <c r="I28" s="27">
        <v>0</v>
      </c>
      <c r="J28" s="1">
        <f t="shared" si="1"/>
        <v>0</v>
      </c>
      <c r="K28" s="1">
        <f t="shared" si="2"/>
        <v>0</v>
      </c>
      <c r="L28" s="1">
        <f t="shared" si="3"/>
        <v>0</v>
      </c>
      <c r="M28" s="1">
        <f t="shared" si="4"/>
        <v>0</v>
      </c>
      <c r="N28" s="1">
        <f t="shared" si="5"/>
        <v>0</v>
      </c>
      <c r="O28" s="2">
        <f t="shared" si="6"/>
        <v>0</v>
      </c>
    </row>
    <row r="29" spans="1:15" s="24" customFormat="1" ht="191.25" x14ac:dyDescent="0.2">
      <c r="A29" s="31">
        <f t="shared" si="7"/>
        <v>10</v>
      </c>
      <c r="B29" s="73" t="s">
        <v>54</v>
      </c>
      <c r="C29" s="32"/>
      <c r="D29" s="34">
        <v>36</v>
      </c>
      <c r="E29" s="34" t="s">
        <v>44</v>
      </c>
      <c r="F29" s="33"/>
      <c r="G29" s="27">
        <v>0</v>
      </c>
      <c r="H29" s="1">
        <f t="shared" si="0"/>
        <v>0</v>
      </c>
      <c r="I29" s="27">
        <v>0</v>
      </c>
      <c r="J29" s="1">
        <f t="shared" si="1"/>
        <v>0</v>
      </c>
      <c r="K29" s="1">
        <f t="shared" si="2"/>
        <v>0</v>
      </c>
      <c r="L29" s="1">
        <f t="shared" si="3"/>
        <v>0</v>
      </c>
      <c r="M29" s="1">
        <f t="shared" si="4"/>
        <v>0</v>
      </c>
      <c r="N29" s="1">
        <f t="shared" si="5"/>
        <v>0</v>
      </c>
      <c r="O29" s="2">
        <f t="shared" si="6"/>
        <v>0</v>
      </c>
    </row>
    <row r="30" spans="1:15" s="24" customFormat="1" ht="168.75" x14ac:dyDescent="0.2">
      <c r="A30" s="31">
        <f t="shared" si="7"/>
        <v>11</v>
      </c>
      <c r="B30" s="73" t="s">
        <v>55</v>
      </c>
      <c r="C30" s="32"/>
      <c r="D30" s="34">
        <v>992</v>
      </c>
      <c r="E30" s="34" t="s">
        <v>44</v>
      </c>
      <c r="F30" s="33"/>
      <c r="G30" s="27">
        <v>0</v>
      </c>
      <c r="H30" s="1">
        <f t="shared" si="0"/>
        <v>0</v>
      </c>
      <c r="I30" s="27">
        <v>0</v>
      </c>
      <c r="J30" s="1">
        <f t="shared" si="1"/>
        <v>0</v>
      </c>
      <c r="K30" s="1">
        <f t="shared" si="2"/>
        <v>0</v>
      </c>
      <c r="L30" s="1">
        <f t="shared" si="3"/>
        <v>0</v>
      </c>
      <c r="M30" s="1">
        <f t="shared" si="4"/>
        <v>0</v>
      </c>
      <c r="N30" s="1">
        <f t="shared" si="5"/>
        <v>0</v>
      </c>
      <c r="O30" s="2">
        <f t="shared" si="6"/>
        <v>0</v>
      </c>
    </row>
    <row r="31" spans="1:15" s="24" customFormat="1" ht="90" x14ac:dyDescent="0.2">
      <c r="A31" s="31">
        <f t="shared" si="7"/>
        <v>12</v>
      </c>
      <c r="B31" s="73" t="s">
        <v>56</v>
      </c>
      <c r="C31" s="32"/>
      <c r="D31" s="34">
        <v>72</v>
      </c>
      <c r="E31" s="34" t="s">
        <v>44</v>
      </c>
      <c r="F31" s="33"/>
      <c r="G31" s="27">
        <v>0</v>
      </c>
      <c r="H31" s="1">
        <f t="shared" si="0"/>
        <v>0</v>
      </c>
      <c r="I31" s="27">
        <v>0</v>
      </c>
      <c r="J31" s="1">
        <f t="shared" si="1"/>
        <v>0</v>
      </c>
      <c r="K31" s="1">
        <f t="shared" si="2"/>
        <v>0</v>
      </c>
      <c r="L31" s="1">
        <f t="shared" si="3"/>
        <v>0</v>
      </c>
      <c r="M31" s="1">
        <f t="shared" si="4"/>
        <v>0</v>
      </c>
      <c r="N31" s="1">
        <f t="shared" si="5"/>
        <v>0</v>
      </c>
      <c r="O31" s="2">
        <f t="shared" si="6"/>
        <v>0</v>
      </c>
    </row>
    <row r="32" spans="1:15" s="24" customFormat="1" ht="42" customHeight="1" thickBot="1" x14ac:dyDescent="0.25">
      <c r="A32" s="19"/>
      <c r="B32" s="68"/>
      <c r="C32" s="68"/>
      <c r="D32" s="68"/>
      <c r="E32" s="68"/>
      <c r="F32" s="68"/>
      <c r="G32" s="68"/>
      <c r="H32" s="68"/>
      <c r="I32" s="68"/>
      <c r="J32" s="68"/>
      <c r="K32" s="68"/>
      <c r="L32" s="68"/>
      <c r="M32" s="69" t="s">
        <v>35</v>
      </c>
      <c r="N32" s="69"/>
      <c r="O32" s="30">
        <f>SUMIF(G:G,0%,L:L)</f>
        <v>0</v>
      </c>
    </row>
    <row r="33" spans="1:15" s="24" customFormat="1" ht="39" customHeight="1" thickBot="1" x14ac:dyDescent="0.25">
      <c r="A33" s="57" t="s">
        <v>24</v>
      </c>
      <c r="B33" s="58"/>
      <c r="C33" s="58"/>
      <c r="D33" s="58"/>
      <c r="E33" s="58"/>
      <c r="F33" s="58"/>
      <c r="G33" s="58"/>
      <c r="H33" s="58"/>
      <c r="I33" s="58"/>
      <c r="J33" s="58"/>
      <c r="K33" s="58"/>
      <c r="L33" s="58"/>
      <c r="M33" s="70" t="s">
        <v>10</v>
      </c>
      <c r="N33" s="70"/>
      <c r="O33" s="4">
        <f>SUMIF(G:G,5%,L:L)</f>
        <v>0</v>
      </c>
    </row>
    <row r="34" spans="1:15" s="24" customFormat="1" ht="30" customHeight="1" x14ac:dyDescent="0.2">
      <c r="A34" s="53" t="s">
        <v>42</v>
      </c>
      <c r="B34" s="54"/>
      <c r="C34" s="54"/>
      <c r="D34" s="54"/>
      <c r="E34" s="54"/>
      <c r="F34" s="54"/>
      <c r="G34" s="54"/>
      <c r="H34" s="54"/>
      <c r="I34" s="54"/>
      <c r="J34" s="54"/>
      <c r="K34" s="54"/>
      <c r="L34" s="55"/>
      <c r="M34" s="70" t="s">
        <v>11</v>
      </c>
      <c r="N34" s="70"/>
      <c r="O34" s="4">
        <f>SUMIF(G:G,19%,L:L)</f>
        <v>0</v>
      </c>
    </row>
    <row r="35" spans="1:15" s="24" customFormat="1" ht="30" customHeight="1" x14ac:dyDescent="0.2">
      <c r="A35" s="56"/>
      <c r="B35" s="56"/>
      <c r="C35" s="56"/>
      <c r="D35" s="56"/>
      <c r="E35" s="56"/>
      <c r="F35" s="56"/>
      <c r="G35" s="56"/>
      <c r="H35" s="56"/>
      <c r="I35" s="56"/>
      <c r="J35" s="56"/>
      <c r="K35" s="56"/>
      <c r="L35" s="56"/>
      <c r="M35" s="35" t="s">
        <v>7</v>
      </c>
      <c r="N35" s="36"/>
      <c r="O35" s="5">
        <f>SUM(O32:O34)</f>
        <v>0</v>
      </c>
    </row>
    <row r="36" spans="1:15" s="24" customFormat="1" ht="30" customHeight="1" x14ac:dyDescent="0.2">
      <c r="A36" s="56"/>
      <c r="B36" s="56"/>
      <c r="C36" s="56"/>
      <c r="D36" s="56"/>
      <c r="E36" s="56"/>
      <c r="F36" s="56"/>
      <c r="G36" s="56"/>
      <c r="H36" s="56"/>
      <c r="I36" s="56"/>
      <c r="J36" s="56"/>
      <c r="K36" s="56"/>
      <c r="L36" s="56"/>
      <c r="M36" s="71" t="s">
        <v>12</v>
      </c>
      <c r="N36" s="72"/>
      <c r="O36" s="6">
        <f>ROUND(O33*5%,0)</f>
        <v>0</v>
      </c>
    </row>
    <row r="37" spans="1:15" s="24" customFormat="1" ht="30" customHeight="1" x14ac:dyDescent="0.2">
      <c r="A37" s="56"/>
      <c r="B37" s="56"/>
      <c r="C37" s="56"/>
      <c r="D37" s="56"/>
      <c r="E37" s="56"/>
      <c r="F37" s="56"/>
      <c r="G37" s="56"/>
      <c r="H37" s="56"/>
      <c r="I37" s="56"/>
      <c r="J37" s="56"/>
      <c r="K37" s="56"/>
      <c r="L37" s="56"/>
      <c r="M37" s="71" t="s">
        <v>13</v>
      </c>
      <c r="N37" s="72"/>
      <c r="O37" s="4">
        <f>ROUND(O34*19%,0)</f>
        <v>0</v>
      </c>
    </row>
    <row r="38" spans="1:15" s="24" customFormat="1" ht="30" customHeight="1" x14ac:dyDescent="0.2">
      <c r="A38" s="56"/>
      <c r="B38" s="56"/>
      <c r="C38" s="56"/>
      <c r="D38" s="56"/>
      <c r="E38" s="56"/>
      <c r="F38" s="56"/>
      <c r="G38" s="56"/>
      <c r="H38" s="56"/>
      <c r="I38" s="56"/>
      <c r="J38" s="56"/>
      <c r="K38" s="56"/>
      <c r="L38" s="56"/>
      <c r="M38" s="35" t="s">
        <v>14</v>
      </c>
      <c r="N38" s="36"/>
      <c r="O38" s="5">
        <f>SUM(O36:O37)</f>
        <v>0</v>
      </c>
    </row>
    <row r="39" spans="1:15" s="24" customFormat="1" ht="30" customHeight="1" x14ac:dyDescent="0.2">
      <c r="A39" s="56"/>
      <c r="B39" s="56"/>
      <c r="C39" s="56"/>
      <c r="D39" s="56"/>
      <c r="E39" s="56"/>
      <c r="F39" s="56"/>
      <c r="G39" s="56"/>
      <c r="H39" s="56"/>
      <c r="I39" s="56"/>
      <c r="J39" s="56"/>
      <c r="K39" s="56"/>
      <c r="L39" s="56"/>
      <c r="M39" s="39" t="s">
        <v>33</v>
      </c>
      <c r="N39" s="40"/>
      <c r="O39" s="4">
        <f>SUMIF(I:I,8%,N:N)</f>
        <v>0</v>
      </c>
    </row>
    <row r="40" spans="1:15" s="24" customFormat="1" ht="37.5" customHeight="1" x14ac:dyDescent="0.2">
      <c r="A40" s="56"/>
      <c r="B40" s="56"/>
      <c r="C40" s="56"/>
      <c r="D40" s="56"/>
      <c r="E40" s="56"/>
      <c r="F40" s="56"/>
      <c r="G40" s="56"/>
      <c r="H40" s="56"/>
      <c r="I40" s="56"/>
      <c r="J40" s="56"/>
      <c r="K40" s="56"/>
      <c r="L40" s="56"/>
      <c r="M40" s="37" t="s">
        <v>32</v>
      </c>
      <c r="N40" s="38"/>
      <c r="O40" s="5">
        <f>SUM(O39)</f>
        <v>0</v>
      </c>
    </row>
    <row r="41" spans="1:15" s="24" customFormat="1" ht="44.25" customHeight="1" x14ac:dyDescent="0.2">
      <c r="A41" s="56"/>
      <c r="B41" s="56"/>
      <c r="C41" s="56"/>
      <c r="D41" s="56"/>
      <c r="E41" s="56"/>
      <c r="F41" s="56"/>
      <c r="G41" s="56"/>
      <c r="H41" s="56"/>
      <c r="I41" s="56"/>
      <c r="J41" s="56"/>
      <c r="K41" s="56"/>
      <c r="L41" s="56"/>
      <c r="M41" s="37" t="s">
        <v>15</v>
      </c>
      <c r="N41" s="38"/>
      <c r="O41" s="5">
        <f>+O35+O38+O40</f>
        <v>0</v>
      </c>
    </row>
    <row r="44" spans="1:15" x14ac:dyDescent="0.25">
      <c r="B44" s="29"/>
      <c r="C44" s="29"/>
    </row>
    <row r="45" spans="1:15" x14ac:dyDescent="0.25">
      <c r="B45" s="66"/>
      <c r="C45" s="66"/>
    </row>
    <row r="46" spans="1:15" ht="15.75" thickBot="1" x14ac:dyDescent="0.3">
      <c r="B46" s="67"/>
      <c r="C46" s="67"/>
    </row>
    <row r="47" spans="1:15" x14ac:dyDescent="0.25">
      <c r="B47" s="60" t="s">
        <v>20</v>
      </c>
      <c r="C47" s="60"/>
    </row>
    <row r="49" spans="1:1" x14ac:dyDescent="0.25">
      <c r="A49" s="25" t="s">
        <v>43</v>
      </c>
    </row>
  </sheetData>
  <sheetProtection selectLockedCells="1"/>
  <mergeCells count="30">
    <mergeCell ref="A34:L41"/>
    <mergeCell ref="A33:L33"/>
    <mergeCell ref="A10:B10"/>
    <mergeCell ref="B47:C47"/>
    <mergeCell ref="D14:G14"/>
    <mergeCell ref="D16:G16"/>
    <mergeCell ref="F10:G10"/>
    <mergeCell ref="L10:N10"/>
    <mergeCell ref="B45:C46"/>
    <mergeCell ref="B32:L32"/>
    <mergeCell ref="M32:N32"/>
    <mergeCell ref="M33:N33"/>
    <mergeCell ref="M34:N34"/>
    <mergeCell ref="M35:N35"/>
    <mergeCell ref="M36:N36"/>
    <mergeCell ref="M37:N37"/>
    <mergeCell ref="A2:A5"/>
    <mergeCell ref="D12:G12"/>
    <mergeCell ref="A12:B16"/>
    <mergeCell ref="B2:M2"/>
    <mergeCell ref="B3:M3"/>
    <mergeCell ref="B4:M5"/>
    <mergeCell ref="M38:N38"/>
    <mergeCell ref="M41:N41"/>
    <mergeCell ref="M39:N39"/>
    <mergeCell ref="M40:N40"/>
    <mergeCell ref="N2:O2"/>
    <mergeCell ref="N3:O3"/>
    <mergeCell ref="N4:O4"/>
    <mergeCell ref="N5:O5"/>
  </mergeCells>
  <dataValidations count="1">
    <dataValidation type="whole" allowBlank="1" showInputMessage="1" showErrorMessage="1" sqref="F20:F3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G20:G31</xm:sqref>
        </x14:dataValidation>
        <x14:dataValidation type="list" allowBlank="1" showInputMessage="1" showErrorMessage="1" xr:uid="{00000000-0002-0000-0000-000002000000}">
          <x14:formula1>
            <xm:f>Hoja2!$F$7:$F$8</xm:f>
          </x14:formula1>
          <xm:sqref>I20:I31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avarg</cp:lastModifiedBy>
  <cp:lastPrinted>2022-01-27T18:55:46Z</cp:lastPrinted>
  <dcterms:created xsi:type="dcterms:W3CDTF">2017-04-28T13:22:52Z</dcterms:created>
  <dcterms:modified xsi:type="dcterms:W3CDTF">2022-10-14T00:17:49Z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