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onik\UC\U CUNDINAMARCA\INV 128 MUEBLES CENTRO DE APRENDIZAJE\ANEXOS PARA PUBLICAR\"/>
    </mc:Choice>
  </mc:AlternateContent>
  <bookViews>
    <workbookView xWindow="0" yWindow="0" windowWidth="11565" windowHeight="5760"/>
  </bookViews>
  <sheets>
    <sheet name="Hoja1" sheetId="1" r:id="rId1"/>
    <sheet name="Hoja2" sheetId="2" r:id="rId2"/>
  </sheets>
  <definedNames>
    <definedName name="_xlnm.Print_Area" localSheetId="0">Hoja1!$A$1:$O$81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65" i="1" l="1"/>
  <c r="H21" i="1" l="1"/>
  <c r="J21" i="1"/>
  <c r="L21" i="1"/>
  <c r="M21" i="1" s="1"/>
  <c r="H22" i="1"/>
  <c r="J22" i="1"/>
  <c r="L22" i="1"/>
  <c r="N22" i="1" s="1"/>
  <c r="H23" i="1"/>
  <c r="J23" i="1"/>
  <c r="L23" i="1"/>
  <c r="M23" i="1" s="1"/>
  <c r="H24" i="1"/>
  <c r="J24" i="1"/>
  <c r="L24" i="1"/>
  <c r="M24" i="1" s="1"/>
  <c r="H25" i="1"/>
  <c r="J25" i="1"/>
  <c r="L25" i="1"/>
  <c r="M25" i="1" s="1"/>
  <c r="H26" i="1"/>
  <c r="J26" i="1"/>
  <c r="L26" i="1"/>
  <c r="N26" i="1" s="1"/>
  <c r="H27" i="1"/>
  <c r="J27" i="1"/>
  <c r="L27" i="1"/>
  <c r="H28" i="1"/>
  <c r="J28" i="1"/>
  <c r="L28" i="1"/>
  <c r="M28" i="1" s="1"/>
  <c r="H29" i="1"/>
  <c r="J29" i="1"/>
  <c r="L29" i="1"/>
  <c r="M29" i="1" s="1"/>
  <c r="H30" i="1"/>
  <c r="J30" i="1"/>
  <c r="L30" i="1"/>
  <c r="M30" i="1" s="1"/>
  <c r="H31" i="1"/>
  <c r="J31" i="1"/>
  <c r="L31" i="1"/>
  <c r="K28" i="1" l="1"/>
  <c r="M26" i="1"/>
  <c r="O26" i="1" s="1"/>
  <c r="N25" i="1"/>
  <c r="O25" i="1" s="1"/>
  <c r="M22" i="1"/>
  <c r="O22" i="1" s="1"/>
  <c r="K27" i="1"/>
  <c r="K30" i="1"/>
  <c r="K25" i="1"/>
  <c r="K23" i="1"/>
  <c r="K22" i="1"/>
  <c r="K21" i="1"/>
  <c r="K29" i="1"/>
  <c r="N30" i="1"/>
  <c r="O30" i="1" s="1"/>
  <c r="N28" i="1"/>
  <c r="O28" i="1" s="1"/>
  <c r="K31" i="1"/>
  <c r="K26" i="1"/>
  <c r="K24" i="1"/>
  <c r="N24" i="1"/>
  <c r="O24" i="1" s="1"/>
  <c r="N31" i="1"/>
  <c r="M31" i="1"/>
  <c r="N27" i="1"/>
  <c r="M27" i="1"/>
  <c r="N23" i="1"/>
  <c r="O23" i="1" s="1"/>
  <c r="N21" i="1"/>
  <c r="O21" i="1" s="1"/>
  <c r="N29" i="1"/>
  <c r="O29" i="1" s="1"/>
  <c r="H20" i="1"/>
  <c r="O31" i="1" l="1"/>
  <c r="O27" i="1"/>
  <c r="L20" i="1"/>
  <c r="O66" i="1" s="1"/>
  <c r="O69" i="1" s="1"/>
  <c r="M20" i="1" l="1"/>
  <c r="N20" i="1"/>
  <c r="O20" i="1" l="1"/>
  <c r="O68" i="1" l="1"/>
  <c r="O70" i="1" s="1"/>
  <c r="O64" i="1"/>
  <c r="O67" i="1" l="1"/>
  <c r="O71" i="1"/>
  <c r="O72" i="1" s="1"/>
  <c r="J20" i="1"/>
  <c r="K20" i="1" s="1"/>
  <c r="O7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<sst xmlns="http://schemas.openxmlformats.org/spreadsheetml/2006/main" count="98" uniqueCount="78">
  <si>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</si>
  <si>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</si>
  <si>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</si>
  <si>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</si>
  <si>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</si>
  <si>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</si>
  <si>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</si>
  <si>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</si>
  <si>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</si>
  <si>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</si>
  <si>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</si>
  <si>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</si>
  <si>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</si>
  <si>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</si>
  <si>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</si>
  <si>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</si>
  <si>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</si>
  <si>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</si>
  <si>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</si>
  <si>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</si>
  <si>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</si>
  <si>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</si>
  <si>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</si>
  <si>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</si>
  <si>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</si>
  <si>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</si>
  <si>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</si>
  <si>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</si>
  <si>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</si>
  <si>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</si>
  <si>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</si>
  <si>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</si>
  <si>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</si>
  <si>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</si>
  <si>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</si>
  <si>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</si>
  <si>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</si>
  <si>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</si>
  <si>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</si>
  <si>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</si>
  <si>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</si>
  <si>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ANEXO 3. OFERTA ECONÓMICA</t>
  </si>
  <si>
    <t>Dispositivo periférico conectado al cerebro o sistema de automatización tipo telón eléctrico diseñado para usar en espacios con luz natural o artificial. Mínimo 100 Pulgadas. garantía mínima un (1) año</t>
  </si>
  <si>
    <t>Dispositivo periférico conectado al cerebro o sistema de automatización tipo Video Beam Laser interactive laser display. Providing 5,000 lumens of color and white brightness and a virtually maintenance-free 20,000- hour laser light source with no lamps, this reliable, ultra bright interactive display supports easy reading. 20.000 hour. 3 Years of Garanty con la posibilidad de interactuar orientado para aulas de clase garantía mínima un (1) año</t>
  </si>
  <si>
    <t>Dispositivo periférico conectado al cerebro o sistema de automatización tipo Amplificador audio Receiver AV 8K de 9,2 canales con 125 W por canal es totalmente compatible con formatos de audio 3D como Dolby Atmos®, Dolby Atmos Height Virtualization Technology, DTS: X®, DTS Virtual: X ™, IMAX® Enhanced y Auro-3D®. Viene equipado con lo último en especificaciones HDMI, como paso directo de 8K / 60Hz y 4K / 120Hz, VRR, ALLM, Dynamic HDR, HDR10 + y compatibilidad con ARC. garantía mínima un (1) año</t>
  </si>
  <si>
    <t>Cable HDMI Binary soporta 4K Digital Audio/Video Cables with Ethernet Connection PVC cable negro de 3 mts garantía minima un (1) año</t>
  </si>
  <si>
    <t>Cable HDMI Binary soporta 4K Digital Audio/Video Cables with Ethernet Connection PVC cable negro de 15 mts garantía minima un (1) año</t>
  </si>
  <si>
    <t>Dimmer automatizado White (Controla cualquier tipo de iluminación). Aula Docente (2), Sala de Juntas, Sala Pequeña. Dimmer con 2 botones configurables y administrables desde el cerebro de la automatizacion. garantía minima un (1) año</t>
  </si>
  <si>
    <t>Wireless On/Off, 120 VAC, White (Controla cualquier tipo de iluminación). Aula Docente (Cinta Led), Cuarto Técnico, Sala de Juntas (Indirecta), Sala Pequeña (Indirecta). Dimmer con 2 botones configurables y administrables desde el cerebro de la automatizacion. garantía minima un (1) año</t>
  </si>
  <si>
    <t>Wireless Dimmer Button Keypad, 120VAC, White. Para manejo de escenarios y/o control de cortinas. Zona Pública (2) Dimmer con 5 botones y dos botones adicionales con indicacion arriba y abajo, programables y configurables con multiple funcion y administrables desde el cerebro de automatizacion garantía minima un (1) año</t>
  </si>
  <si>
    <t>Wireless Button Keypad, 120VAC White. Zona Pública. Dimmer con 5 botones y dos botones adicionales con indicacion arriba y abajo, programables y configurables con multiple funcion y administrables desde el cerebro de automatizacion garantía minima un (1) año</t>
  </si>
  <si>
    <t>Placas de proteccion blancas para dispositivos perifericos de automatizacion tipo dimmer. garantia minimo un año</t>
  </si>
  <si>
    <t>Cerebro de automatizacion cuenta con conexión HDMI y controla todos los dispositivos de iluminación que se encuentren automatizados sin limitante de cantidades. Se puede controlar hasta por 50 usuarios al tiempo, ya sea a través de IOS / Android / PC. Para el entretenimiento, Tres salidas de audio (una HDMI, una analógica estéreo y una coaxial digital) distribuyen hasta tres transmisiones de audio de alta resolución simultáneas desde servicios de streaming Deezer, Napster, Spotify, Tidal, entre otros, dispositivos con capacidad AirPlay y música local, con protocolos inalámbricos de comunicación Zigbee, Wifi.Permite controlar video beam, telón, video, audio y luces. garantía mínima un (1) año</t>
  </si>
  <si>
    <t>Rack 42 Unidades, Cerrado con puerta de Vidrio y ventilación doble, 8 bandejas, Ruedas de piso. garantía mínima un (1) año</t>
  </si>
  <si>
    <t xml:space="preserve">Cable audio CABLE CERO OXIGENO Calibre 16. 500f High End Professional Audio In-Wall Rated, Sunlight Resistant Outdoor Rated, Direct Burial, Home Theater Grade, Speaker Audio.
- 99.97% Oxygen Free bare copper conductors
- High Strand Count
- Heavy Duty PVC-UV jacket rated for Direct Bury/Sunlight Resistant
- Easy Pull Coated Premium PVC jacket
- Ultra Flexibility
- Easy Strip Construction 
garantía mínima un (1) año.
</t>
  </si>
  <si>
    <t>Toma corriente de montaje en rack con switches individuales de 8 puertos. garantía mínima un (1) año</t>
  </si>
  <si>
    <t>Acondicionador de Energía con protección de coaxial e internet con 4 salidas garantía mínima un (1) año</t>
  </si>
  <si>
    <t>Switch de 48 puertos POE  Puertos y ranuras I/O 48x ports 10/100/1000BASE - T Class 4 PoE Ports, supporting up to 30W per port - 4x 1/10G SFP ports - Supports PoE Standards IEEE 802.3af, -  802.3at - 1x USB-C Console Port - 1x OOBM - 1x USB Type-A Host port - 1x Bluetooth dongle to be used with CX Mobile App Power supplies Fixed power supply (500W) Up to 370W of Class 4 PoE Power Dimensiones (H) 4.39 cm x - (W) 44.2 cm x - (D) 32.7 cm - (1.73” x 17.4” x 12.9”) CPU Quad Core ARM Cortex™ A72 @ 1.8 GHz Memory and Flash 8 GB DDR4 Packet Buffer 16 GB eMMC - 8 MB Packet Buffer Memory Model Switching Capacity 176 Gbps Model Throughput Capacity Up to 130.9Mpps Average Latency (LIFO-64-bytes packets) 1 Gbps: 2.28 μSec - 10 Gbps: 1.46 μSec Max. Stacking Distance Up to 10 kms with long range transceivers Switched Virtual Interfaces (dual stack) 1,024 IPv4 Host Table (ARP) 8,192 IPv6 Host Table (ND) 8,192 MAC Table Capacity 16000 IPv4/IPv6/MAC ACL Entries (ingress) 5,120/1,280/5,120 IPv4/IPv6/MAC ACL Entries (egress) 2,048/512/2,048 Operating temperature 32°F to 113°F (0°C to 45°C) up to 5,000 ft derate -1°C for every 1,000 ft from 5,000 ft to 10,000 ft. Operating relative humidity 15% to 95% @ 104°F (40°C) non-condensing Non-Operating -40°F to 158°F (-40°C to 70°C) up to 15,000 ft Non-Operating Storage relative humidity 15% to 90% @ 149°F (65°C) non-condensing Primary Airflow Direction Front and side to back Frequency 50/60Hz Voltage 100V-120V/200V-240V Current 11A/6A Safety Europe: EN 60950-1:2006 +A11:2009 - +A1:2010 +A12:2011 + A2:2013 - EN 62368-1:2014 +A11:2017 - US: UL 60950-1 2nd Ed. Canada: CAN/CSA-C22.2 No. 60950-1-07 Worldwide: IEC 60950-1:2005 w/all known National Deviations IEC 62368-1:2014 2nd Ed. Taiwan: CNS-14336-1 Emissions Europe: EN 55032:2015 +AC:2016, Class A EN 55035:2017 EN 61000-3-2:2014 EN 61000-3-3:2013 US: FCC 47 CFR part 15B, Class A Canada: ICES-003 Class A Worldwide: VCCI Class A CISPR 32 Ed 2.0: 2015 + COR1: 2016, Class A CISPR 24:2010 CISPR 35:2016 garantía minima un (1) año</t>
  </si>
  <si>
    <t xml:space="preserve">ALL in ONE
Procesador AMD Ryzen™ 7 5800H (4MB Cache L2 / 16MB Cache L3, 3.20 GHz, Cores: 8, Threads: 16)
S.O. Windows 10 Pro
Pantalla 27" UHD (3840 x 2160), IPS, No-Táctil, 350 Nits
Memoria 16GB, o 32 GB SO-DIMM DDR4 3200MHz
Almacenamiento 1 TB SSD (Solid State Drive), M.2, 2280, PCIe NVMe, TLC
Tarjeta gráfica AMD Radeon™ RX 6600M 8GB GDDR6
Adaptadpr de correinte 300W
Puertos y ranuras "1x USB 3.2 Gen 2
1x USB-C 3.2 Gen 2 (para LINK MODE)
1x toma combinada auriculares y micrófono
2x USB 2.0
2x USB 3.2 Gen 2
1x Ethernet (RJ-45)
1x entrada de alimentación"
Camara Cámara infrarroja extraíble de 5 M
Conectividad WiFi 6 802.11ax 2x2 Wi-Fi + Bluetooth 5.1, M.2 Card
Teclado y mouse Teclado Inalámbrico Euterpe, Español (LA) Incluido garantía mínima un (1) año.
</t>
  </si>
  <si>
    <t>Dispositivo periferico conectado al cerebro o sistema de automatizacion tipo Telon electrico diseñado para usar en espacios con luz natural o artificial, y conectado a el sistema de automatizacion. Minimo 100 Pulgadas garantía minima un (1) año</t>
  </si>
  <si>
    <t>Dispositivo periferico conectado al cerebro o sistema de automatizacion tipo Video Beam Laser interactive laser display. Providing 5,000 lumens of color and white brightness and a virtually maintenance-free 20,000- hour laser light source with no lamps, this reliable, ultra bright interactive display supports easy reading. 20.000 hour. 3 Years of Garanty. Conectado al sistema de automatizacion y con la posibilidad de interactuar orientado para aulas de clase garantía minima un (1) año</t>
  </si>
  <si>
    <t>Dispositivo periferico conectado al cerebro o sistema de automatizacion tipo Amplificador audio Receiver AV 8K de 9,2 canales con 125 W por canal es totalmente compatible con formatos de audio 3D como Dolby Atmos®, Dolby Atmos Height Virtualization Technology, DTS: X®, DTS Virtual: X ™, IMAX® Enhanced y Auro-3D®. Viene equipado con lo último en especificaciones HDMI, como paso directo de 8K / 60Hz y 4K / 120Hz, VRR, ALLM, Dynamic HDR, HDR10 + y compatibilidad con ARC. garantía minima un (1) año</t>
  </si>
  <si>
    <t>Dispositivo periferico conectado al cerebro o sistema de automatizacion tipo Parlantes a techo Monitor Audio 3 Vías, 6.5" 85W, Frecuency 60Hz - 30 kHz, sensivity 88.5 db,</t>
  </si>
  <si>
    <t>Matriz HDMI HDMI switching, Simultaneously route up to 8 sources to up to 8 different displays using our HDMI cables for direct connection, or use our extenders to send video to remote rooms. Exclusive Binary setup software, Ethernet, bidirectional RS- 232 and a powered IR input make it an installer’s favorite! garantía mínima un (1) año</t>
  </si>
  <si>
    <t>Spliter HDMI equipo que permite reproducir la imagen en diferentes equipos garantía minima un (1) año</t>
  </si>
  <si>
    <t xml:space="preserve">Dispositivo periferico conectado al cerebro o sistema de automatizacion tipo pantalla Monitor Fijo profesional 4K de 75″ + Membrana interactiva. Cuenta con las siguientes
características:
Relación de contraste nativo: 1.400:1.
Tamaño de pantalla (diagonal): 65″.
Brillo (cd/m²)(*1): 620 cd/m2.
Resolución de imagen: 4K (3840 x 2160).
Compatible con HDR: HDR10, HLG.
Relación de aspecto: 16:9.
Tipo de pantalla: LCD.
garantía minima un (1) año
</t>
  </si>
  <si>
    <t xml:space="preserve">Dispositivo periferico conectado al cerebro o sistema de automatizacion tipo pantalla Movil profesional 4K de 65″ + Membrana interactiva. Cuenta con las siguientes
características:
Relación de contraste nativo: 1.400:1.
Tamaño de pantalla (diagonal): 65″.
Brillo (cd/m²)(*1): 620 cd/m2.
Resolución de imagen: 4K (3840 x 2160).
Compatible con HDR: HDR10, HLG.
Relación de aspecto: 16:9.
Tipo de pantalla: LCD.
Con base movil para el televisor.
garantía minima un (1) año
</t>
  </si>
  <si>
    <t xml:space="preserve">Cable audio CABLE CERO OXIGENO Calibre 16. 500f High End Professional Audio In-Wall Rated, Sunlight Resistant Outdoor Rated, Direct Burial, Home Theater Grade, Speaker Audio.
- 99.97% Oxygen Free bare copper conductors
- High Strand Count
- Heavy Duty PVC-UV jacket rated for Direct Bury/Sunlight Resistant
- Easy Pull Coated Premium PVC jacket
- Ultra Flexibility
- Easy Strip Construction
garantía minima un (1) año
</t>
  </si>
  <si>
    <t>Cerebro de automatizacion cuenta con conexión HDMI y controla todos los dispositivos de iluminación que se encuentren automatizados sin limitante de cantidades. Se puede controlar hasta por 50 usuarios al tiempo, ya sea a través de IOS / Android / PC. Para el entretenimiento, Tres salidas de audio (una HDMI, una analógica estéreo y una coaxial digital) distribuyen hasta tres transmisiones de audio de alta resolución simultáneas desde servicios de streaming Deezer, Napster, Spotify, Tidal, entre otros, dispositivos con capacidad AirPlay y música local, con protocolos inalámbricos de comunicación Zigbee, Wifi.Permite controlar video beam, telon, video, audio y luces. garantía minima un (1) año</t>
  </si>
  <si>
    <t>Rack 42 Unidades, Cerrado con puerta de Vidrio y ventilación doble, 8 bandejas, Ruedas de piso. garantía minima un (1) año</t>
  </si>
  <si>
    <t>Toma corriente de montaje en rack con switches individuales de 8 puertos. garantía minima un (1) año</t>
  </si>
  <si>
    <t>Acondicionador de Energía con protección de coaxial e internet con 4 salidas garantía minima un (1) año</t>
  </si>
  <si>
    <t xml:space="preserve">ALL in ONE
Procesador AMD Ryzen™ 7 5800H (4MB Cache L2 / 16MB Cache L3, 3.20 GHz, Cores: 8, Threads: 16)
S.O. Windows 10 Pro
Pantalla 27" UHD (3840 x 2160), IPS, No-Táctil, 350 Nits
Memoria 16GB, o 32 GB SO-DIMM DDR4 3200MHz
Almacenamiento 1 TB SSD (Solid State Drive), M.2, 2280, PCIe NVMe, TLC
Tarjeta gráfica AMD Radeon™ RX 6600M 8GB GDDR6
Adaptadpr de correinte 300W
Puertos y ranuras "1x USB 3.2 Gen 2
1x USB-C 3.2 Gen 2 (para LINK MODE)
1x toma combinada auriculares y micrófono
2x USB 2.0
2x USB 3.2 Gen 2
1x Ethernet (RJ-45)
1x entrada de alimentación"
Camara Cámara infrarroja extraíble de 5 M
Conectividad WiFi 6 802.11ax 2x2 Wi-Fi + Bluetooth 5.1, M.2 Card
Teclado y mouse Teclado Inalámbrico Euterpe, Español (LA) Incluido
garantía minima un (1) año
</t>
  </si>
  <si>
    <t>Dispositivo periférico conectado al cerebro o sistema de automatización tipo Parlantes a techo Monitor Audio 3 Vías, 6.5" 85W, Frecuency 60Hz - 30 kHz, sensivity 88.5 db, Adjustment Controls HF Level Switch (+3dB / 0dB / -3dB) Boundary Compensation Switch. Profundidad: 15 cm  Diámetro Aproximado: 25 cm garantía minima un (1) año</t>
  </si>
  <si>
    <t xml:space="preserve">Matriz HDMI HDMI switching, Simultaneously route up to 8
sources to up to 8 different displays using our HDMI cables
for direct connection, or use our extenders to send video to
remote rooms. Exclusive Binary setup software, Ethernet,
bidirectional RS- 232 and a powered IR input make it an
installer’s favorite! garantía minima un (1) año
</t>
  </si>
  <si>
    <t xml:space="preserve">Spliter HDMI equipo que permite reproducir la imagen en
diferentes equipos garantía minima un (1) año
</t>
  </si>
  <si>
    <t xml:space="preserve">Dispositivo periferico conectado al cerebro o sistema de
automatizacion tipo pantalla Fija profesional 4K de 75 +
Membrana interactiva. Cuenta con las siguientes
características:
Relación de contraste nativo: 1.400:1.
Tamaño de pantalla (diagonal): 65.
Brillo (cd/m²)(*1): 620 cd/m2.
Resolución de imagen: 4K (3840 x 2160).
Compatible con HDR: HDR10, HLG.
Relación de aspecto: 16:9.
Tipo de pantalla: LCD. garantía minima un (1) año
</t>
  </si>
  <si>
    <t xml:space="preserve">Dispositivo periferico conectado al cerebro o sistema de
automatizacion tipo pantalla Movil profesional 4K de 65 +
Membrana interactiva. Cuenta con las siguientes
características:
Relación de contraste nativo: 1.400:1.
Tamaño de pantalla (diagonal): 65.
Brillo (cd/m²)(*1): 620 cd/m2.
Resolución de imagen: 4K (3840 x 2160).
Compatible con HDR: HDR10, HLG.
Relación de aspecto: 16:9.
Tipo de pantalla: LCD.
Con base movil para el televisor. garantía minima un (1)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</si>
</sst>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103">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2" borderId="0" xfId="0" applyFont="1" applyFill="1" applyAlignment="1">
      <alignment horizontal="center" vertical="center" wrapText="1"/>
    </xf>
    <xf numFmtId="0" fontId="1" fillId="0" borderId="28" xfId="0" applyFont="1" applyBorder="1" applyAlignment="1">
      <alignment wrapText="1"/>
    </xf>
    <xf numFmtId="0" fontId="1" fillId="0" borderId="28" xfId="0" applyFont="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0" fontId="3" fillId="0" borderId="1" xfId="0" applyFont="1" applyBorder="1" applyAlignment="1">
      <alignment horizontal="center"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43" fontId="3" fillId="0" borderId="1" xfId="4" applyFont="1" applyFill="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3" fillId="0" borderId="1" xfId="0" applyFont="1" applyBorder="1" applyAlignment="1">
      <alignment horizontal="left" vertical="center" wrapText="1"/>
    </xf>
    <xf numFmtId="0" fontId="3" fillId="0" borderId="6"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justify" vertical="center"/>
    </xf>
    <xf numFmtId="0" fontId="3" fillId="0" borderId="34" xfId="0" applyFont="1" applyBorder="1" applyAlignment="1">
      <alignment horizontal="justify" vertical="center"/>
    </xf>
    <xf numFmtId="0" fontId="3" fillId="0" borderId="34" xfId="0" applyFont="1" applyBorder="1" applyAlignment="1">
      <alignment horizontal="left" vertical="center" wrapText="1"/>
    </xf>
    <xf numFmtId="0" fontId="3" fillId="0" borderId="3" xfId="0" applyFont="1" applyBorder="1" applyAlignment="1">
      <alignment horizontal="center" vertical="center"/>
    </xf>
    <xf numFmtId="0" fontId="3" fillId="35" borderId="5" xfId="0" applyFont="1" applyFill="1" applyBorder="1" applyAlignment="1" applyProtection="1">
      <alignment horizontal="left" vertical="center" wrapText="1"/>
      <protection locked="0"/>
    </xf>
    <xf numFmtId="0" fontId="3" fillId="0" borderId="35" xfId="0" applyFont="1" applyBorder="1" applyAlignment="1">
      <alignment horizontal="justify" vertical="center"/>
    </xf>
    <xf numFmtId="0" fontId="1" fillId="0" borderId="36" xfId="0" applyFont="1" applyBorder="1" applyAlignment="1">
      <alignment wrapText="1"/>
    </xf>
    <xf numFmtId="0" fontId="3" fillId="0" borderId="1" xfId="0" applyFont="1" applyBorder="1" applyAlignment="1">
      <alignment horizontal="justify" vertical="center" wrapText="1"/>
    </xf>
    <xf numFmtId="0" fontId="1" fillId="2" borderId="0" xfId="0" applyFont="1" applyFill="1" applyAlignment="1">
      <alignment horizontal="center" vertical="center"/>
    </xf>
    <xf numFmtId="0" fontId="3" fillId="0" borderId="6" xfId="0" applyFont="1" applyBorder="1" applyAlignment="1">
      <alignment horizontal="center" vertical="center" wrapText="1"/>
    </xf>
    <xf numFmtId="0" fontId="3" fillId="0" borderId="34" xfId="0" applyFont="1" applyBorder="1" applyAlignment="1">
      <alignment horizontal="center" vertical="center" wrapText="1"/>
    </xf>
    <xf numFmtId="0" fontId="1" fillId="2" borderId="0" xfId="0" applyFont="1" applyFill="1" applyAlignment="1" applyProtection="1">
      <alignment horizontal="center" vertical="center"/>
      <protection locked="0"/>
    </xf>
    <xf numFmtId="0" fontId="3" fillId="0" borderId="37" xfId="0" applyFont="1" applyBorder="1" applyAlignment="1">
      <alignment horizontal="center" vertical="center"/>
    </xf>
    <xf numFmtId="0" fontId="1" fillId="0" borderId="38" xfId="0" applyFont="1" applyBorder="1" applyAlignment="1">
      <alignment wrapText="1"/>
    </xf>
    <xf numFmtId="0" fontId="3" fillId="35" borderId="37" xfId="0" applyFont="1" applyFill="1" applyBorder="1" applyAlignment="1" applyProtection="1">
      <alignment horizontal="left" vertical="center" wrapText="1"/>
      <protection locked="0"/>
    </xf>
    <xf numFmtId="0" fontId="3" fillId="0" borderId="35" xfId="0" applyFont="1" applyBorder="1" applyAlignment="1">
      <alignment horizontal="center" vertical="center" wrapText="1"/>
    </xf>
    <xf numFmtId="0" fontId="1" fillId="0" borderId="38" xfId="0" applyFont="1" applyBorder="1" applyAlignment="1">
      <alignment horizontal="center" vertical="center" wrapText="1"/>
    </xf>
    <xf numFmtId="43" fontId="12" fillId="35" borderId="37" xfId="3" applyFont="1" applyFill="1" applyBorder="1" applyAlignment="1" applyProtection="1">
      <alignment horizontal="center" vertical="center"/>
      <protection locked="0"/>
    </xf>
    <xf numFmtId="9" fontId="3" fillId="35" borderId="37" xfId="1" applyFont="1" applyFill="1" applyBorder="1" applyAlignment="1" applyProtection="1">
      <alignment horizontal="center" vertical="center"/>
      <protection locked="0"/>
    </xf>
    <xf numFmtId="43" fontId="3" fillId="0" borderId="37" xfId="3" applyFont="1" applyFill="1" applyBorder="1" applyAlignment="1" applyProtection="1">
      <alignment horizontal="center" vertical="center"/>
    </xf>
    <xf numFmtId="43" fontId="3" fillId="0" borderId="37" xfId="3" applyFont="1" applyFill="1" applyBorder="1" applyAlignment="1" applyProtection="1">
      <alignment vertical="center"/>
    </xf>
    <xf numFmtId="0" fontId="1" fillId="0" borderId="1" xfId="0" applyFont="1" applyBorder="1" applyAlignment="1">
      <alignment wrapText="1"/>
    </xf>
    <xf numFmtId="0" fontId="29" fillId="0" borderId="1" xfId="0" applyFont="1" applyBorder="1" applyAlignment="1">
      <alignment horizontal="center" vertical="center"/>
    </xf>
    <xf numFmtId="0" fontId="1" fillId="0" borderId="1" xfId="0" applyFont="1" applyBorder="1" applyAlignment="1">
      <alignment horizontal="center" vertical="center" wrapText="1"/>
    </xf>
    <xf numFmtId="0" fontId="0" fillId="2" borderId="1" xfId="0" applyFill="1" applyBorder="1" applyAlignment="1">
      <alignment vertical="center"/>
    </xf>
    <xf numFmtId="0" fontId="9" fillId="2" borderId="14" xfId="0" applyFont="1" applyFill="1" applyBorder="1" applyAlignment="1" applyProtection="1">
      <alignment horizontal="center"/>
      <protection locked="0"/>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1"/>
  <sheetViews>
    <sheetView tabSelected="1" view="pageBreakPreview" topLeftCell="A36" zoomScale="70" zoomScaleNormal="70" zoomScaleSheetLayoutView="70" zoomScalePageLayoutView="55" workbookViewId="0">
      <selection activeCell="B58" sqref="B58"/>
    </sheetView>
  </sheetViews>
  <sheetFormatPr baseColWidth="10" defaultColWidth="11.42578125" defaultRowHeight="15" x14ac:dyDescent="0.25"/>
  <cols>
    <col min="1" max="1" width="10.7109375" style="10" customWidth="1"/>
    <col min="2" max="2" width="72.28515625" style="10" customWidth="1"/>
    <col min="3" max="3" width="13.42578125" style="10" customWidth="1"/>
    <col min="4" max="4" width="13.28515625" style="45" customWidth="1"/>
    <col min="5" max="5" width="17" style="10" customWidth="1"/>
    <col min="6" max="6" width="23.5703125" style="10" customWidth="1"/>
    <col min="7" max="7" width="14.85546875" style="10" customWidth="1"/>
    <col min="8" max="8" width="14.85546875" style="10" bestFit="1" customWidth="1"/>
    <col min="9" max="9" width="25.85546875" style="10" bestFit="1" customWidth="1"/>
    <col min="10" max="10" width="24.140625" style="10" customWidth="1"/>
    <col min="11" max="12" width="21.42578125" style="12" customWidth="1"/>
    <col min="13" max="13" width="21.140625" style="12" customWidth="1"/>
    <col min="14" max="14" width="21.5703125" style="12" customWidth="1"/>
    <col min="15" max="15" width="30" style="12" customWidth="1"/>
    <col min="16" max="16384" width="11.42578125" style="12"/>
  </cols>
  <sheetData>
    <row r="1" spans="1:15" x14ac:dyDescent="0.25">
      <c r="F1" s="11"/>
    </row>
    <row r="2" spans="1:15" ht="15.75" customHeight="1" x14ac:dyDescent="0.25">
      <c r="A2" s="99"/>
      <c r="B2" s="100" t="s">
        <v>0</v>
      </c>
      <c r="C2" s="100"/>
      <c r="D2" s="100"/>
      <c r="E2" s="100"/>
      <c r="F2" s="100"/>
      <c r="G2" s="100"/>
      <c r="H2" s="100"/>
      <c r="I2" s="100"/>
      <c r="J2" s="100"/>
      <c r="K2" s="100"/>
      <c r="L2" s="100"/>
      <c r="M2" s="100"/>
      <c r="N2" s="85" t="s">
        <v>36</v>
      </c>
      <c r="O2" s="86"/>
    </row>
    <row r="3" spans="1:15" ht="15.75" customHeight="1" x14ac:dyDescent="0.25">
      <c r="A3" s="99"/>
      <c r="B3" s="100" t="s">
        <v>1</v>
      </c>
      <c r="C3" s="100"/>
      <c r="D3" s="100"/>
      <c r="E3" s="100"/>
      <c r="F3" s="100"/>
      <c r="G3" s="100"/>
      <c r="H3" s="100"/>
      <c r="I3" s="100"/>
      <c r="J3" s="100"/>
      <c r="K3" s="100"/>
      <c r="L3" s="100"/>
      <c r="M3" s="100"/>
      <c r="N3" s="87"/>
      <c r="O3" s="88"/>
    </row>
    <row r="4" spans="1:15" ht="16.5" customHeight="1" x14ac:dyDescent="0.25">
      <c r="A4" s="99"/>
      <c r="B4" s="100" t="s">
        <v>41</v>
      </c>
      <c r="C4" s="100"/>
      <c r="D4" s="100"/>
      <c r="E4" s="100"/>
      <c r="F4" s="100"/>
      <c r="G4" s="100"/>
      <c r="H4" s="100"/>
      <c r="I4" s="100"/>
      <c r="J4" s="100"/>
      <c r="K4" s="100"/>
      <c r="L4" s="100"/>
      <c r="M4" s="100"/>
      <c r="N4" s="87"/>
      <c r="O4" s="88"/>
    </row>
    <row r="5" spans="1:15" ht="15" customHeight="1" x14ac:dyDescent="0.25">
      <c r="A5" s="99"/>
      <c r="B5" s="100"/>
      <c r="C5" s="100"/>
      <c r="D5" s="100"/>
      <c r="E5" s="100"/>
      <c r="F5" s="100"/>
      <c r="G5" s="100"/>
      <c r="H5" s="100"/>
      <c r="I5" s="100"/>
      <c r="J5" s="100"/>
      <c r="K5" s="100"/>
      <c r="L5" s="100"/>
      <c r="M5" s="100"/>
      <c r="N5" s="89"/>
      <c r="O5" s="90"/>
    </row>
    <row r="7" spans="1:15" x14ac:dyDescent="0.25">
      <c r="A7" s="13" t="s">
        <v>38</v>
      </c>
    </row>
    <row r="8" spans="1:15" x14ac:dyDescent="0.25">
      <c r="A8" s="13"/>
    </row>
    <row r="9" spans="1:15" x14ac:dyDescent="0.25">
      <c r="A9" s="14" t="s">
        <v>29</v>
      </c>
    </row>
    <row r="10" spans="1:15" ht="50.45" customHeight="1" x14ac:dyDescent="0.25">
      <c r="A10" s="98" t="s">
        <v>28</v>
      </c>
      <c r="B10" s="98"/>
      <c r="C10" s="15"/>
      <c r="E10" s="16" t="s">
        <v>21</v>
      </c>
      <c r="F10" s="82"/>
      <c r="G10" s="82"/>
      <c r="H10" s="82"/>
      <c r="K10" s="17" t="s">
        <v>16</v>
      </c>
      <c r="L10" s="66"/>
      <c r="M10" s="67"/>
      <c r="N10" s="68"/>
    </row>
    <row r="11" spans="1:15" ht="15.75" thickBot="1" x14ac:dyDescent="0.3">
      <c r="A11" s="15"/>
      <c r="B11" s="15"/>
      <c r="C11" s="15"/>
      <c r="E11" s="18"/>
      <c r="F11" s="18"/>
      <c r="G11" s="18"/>
      <c r="K11" s="19"/>
      <c r="L11" s="20"/>
      <c r="M11" s="20"/>
      <c r="N11" s="20"/>
    </row>
    <row r="12" spans="1:15" ht="30.75" customHeight="1" thickBot="1" x14ac:dyDescent="0.3">
      <c r="A12" s="76" t="s">
        <v>26</v>
      </c>
      <c r="B12" s="77"/>
      <c r="C12" s="21"/>
      <c r="D12" s="63" t="s">
        <v>17</v>
      </c>
      <c r="E12" s="64"/>
      <c r="F12" s="64"/>
      <c r="G12" s="65"/>
      <c r="H12" s="2"/>
      <c r="I12" s="7"/>
      <c r="J12" s="7"/>
      <c r="K12" s="19"/>
    </row>
    <row r="13" spans="1:15" ht="15.75" thickBot="1" x14ac:dyDescent="0.3">
      <c r="A13" s="78"/>
      <c r="B13" s="79"/>
      <c r="C13" s="21"/>
      <c r="E13" s="18"/>
      <c r="F13" s="18"/>
      <c r="G13" s="18"/>
      <c r="K13" s="19"/>
    </row>
    <row r="14" spans="1:15" ht="30" customHeight="1" thickBot="1" x14ac:dyDescent="0.3">
      <c r="A14" s="78"/>
      <c r="B14" s="79"/>
      <c r="C14" s="21"/>
      <c r="D14" s="63" t="s">
        <v>18</v>
      </c>
      <c r="E14" s="64"/>
      <c r="F14" s="64"/>
      <c r="G14" s="65"/>
      <c r="H14" s="2"/>
      <c r="I14" s="7"/>
      <c r="J14" s="7"/>
      <c r="K14" s="19"/>
    </row>
    <row r="15" spans="1:15" ht="18.75" customHeight="1" thickBot="1" x14ac:dyDescent="0.3">
      <c r="A15" s="78"/>
      <c r="B15" s="79"/>
      <c r="C15" s="21"/>
      <c r="E15" s="18"/>
      <c r="F15" s="18"/>
      <c r="G15" s="18"/>
      <c r="K15" s="19"/>
    </row>
    <row r="16" spans="1:15" ht="24" customHeight="1" thickBot="1" x14ac:dyDescent="0.3">
      <c r="A16" s="80"/>
      <c r="B16" s="81"/>
      <c r="C16" s="21"/>
      <c r="D16" s="63" t="s">
        <v>22</v>
      </c>
      <c r="E16" s="64"/>
      <c r="F16" s="64"/>
      <c r="G16" s="65"/>
      <c r="H16" s="2"/>
      <c r="I16" s="7"/>
      <c r="J16" s="7"/>
      <c r="K16" s="19"/>
      <c r="L16" s="20"/>
      <c r="M16" s="20"/>
      <c r="N16" s="20"/>
    </row>
    <row r="17" spans="1:15" x14ac:dyDescent="0.25">
      <c r="A17" s="15"/>
      <c r="B17" s="15"/>
      <c r="C17" s="15"/>
      <c r="E17" s="18"/>
      <c r="F17" s="18"/>
      <c r="G17" s="18"/>
      <c r="K17" s="19"/>
      <c r="L17" s="20"/>
      <c r="M17" s="20"/>
      <c r="N17" s="20"/>
    </row>
    <row r="19" spans="1:15" s="24" customFormat="1" ht="111.75" customHeight="1" thickBot="1" x14ac:dyDescent="0.3">
      <c r="A19" s="22" t="s">
        <v>27</v>
      </c>
      <c r="B19" s="22" t="s">
        <v>2</v>
      </c>
      <c r="C19" s="22" t="s">
        <v>19</v>
      </c>
      <c r="D19" s="22" t="s">
        <v>3</v>
      </c>
      <c r="E19" s="22" t="s">
        <v>23</v>
      </c>
      <c r="F19" s="23" t="s">
        <v>4</v>
      </c>
      <c r="G19" s="23" t="s">
        <v>25</v>
      </c>
      <c r="H19" s="23" t="s">
        <v>5</v>
      </c>
      <c r="I19" s="23" t="s">
        <v>31</v>
      </c>
      <c r="J19" s="23" t="s">
        <v>34</v>
      </c>
      <c r="K19" s="23" t="s">
        <v>6</v>
      </c>
      <c r="L19" s="23" t="s">
        <v>7</v>
      </c>
      <c r="M19" s="23" t="s">
        <v>8</v>
      </c>
      <c r="N19" s="23" t="s">
        <v>30</v>
      </c>
      <c r="O19" s="23" t="s">
        <v>9</v>
      </c>
    </row>
    <row r="20" spans="1:15" s="24" customFormat="1" ht="73.5" customHeight="1" thickBot="1" x14ac:dyDescent="0.3">
      <c r="A20" s="25">
        <v>1</v>
      </c>
      <c r="B20" s="37" t="s">
        <v>42</v>
      </c>
      <c r="C20" s="6"/>
      <c r="D20" s="46">
        <v>1</v>
      </c>
      <c r="E20" s="9" t="s">
        <v>39</v>
      </c>
      <c r="F20" s="4"/>
      <c r="G20" s="5">
        <v>0</v>
      </c>
      <c r="H20" s="26">
        <f>+ROUND(F20*G20,0)</f>
        <v>0</v>
      </c>
      <c r="I20" s="5">
        <v>0</v>
      </c>
      <c r="J20" s="26">
        <f>ROUND(F20*I20,0)</f>
        <v>0</v>
      </c>
      <c r="K20" s="26">
        <f>ROUND(F20+H20+J20,0)</f>
        <v>0</v>
      </c>
      <c r="L20" s="26">
        <f>ROUND(F20*D20,0)</f>
        <v>0</v>
      </c>
      <c r="M20" s="26">
        <f>ROUND(L20*G20,0)</f>
        <v>0</v>
      </c>
      <c r="N20" s="26">
        <f>ROUND(L20*I20,0)</f>
        <v>0</v>
      </c>
      <c r="O20" s="27">
        <f>ROUND(L20+N20+M20,0)</f>
        <v>0</v>
      </c>
    </row>
    <row r="21" spans="1:15" s="24" customFormat="1" ht="114" customHeight="1" thickBot="1" x14ac:dyDescent="0.3">
      <c r="A21" s="25">
        <v>2</v>
      </c>
      <c r="B21" s="38" t="s">
        <v>43</v>
      </c>
      <c r="C21" s="6"/>
      <c r="D21" s="47">
        <v>1</v>
      </c>
      <c r="E21" s="9" t="s">
        <v>39</v>
      </c>
      <c r="F21" s="4"/>
      <c r="G21" s="5">
        <v>0</v>
      </c>
      <c r="H21" s="26">
        <f t="shared" ref="H21:H30" si="0">+ROUND(F21*G21,0)</f>
        <v>0</v>
      </c>
      <c r="I21" s="5">
        <v>0</v>
      </c>
      <c r="J21" s="26">
        <f t="shared" ref="J21:J30" si="1">ROUND(F21*I21,0)</f>
        <v>0</v>
      </c>
      <c r="K21" s="26">
        <f t="shared" ref="K21:K30" si="2">ROUND(F21+H21+J21,0)</f>
        <v>0</v>
      </c>
      <c r="L21" s="26">
        <f t="shared" ref="L21:L30" si="3">ROUND(F21*D21,0)</f>
        <v>0</v>
      </c>
      <c r="M21" s="26">
        <f t="shared" ref="M21:M31" si="4">ROUND(L21*G21,0)</f>
        <v>0</v>
      </c>
      <c r="N21" s="26">
        <f t="shared" ref="N21:N31" si="5">ROUND(L21*I21,0)</f>
        <v>0</v>
      </c>
      <c r="O21" s="27">
        <f t="shared" ref="O21:O31" si="6">ROUND(L21+N21+M21,0)</f>
        <v>0</v>
      </c>
    </row>
    <row r="22" spans="1:15" s="24" customFormat="1" ht="129.75" customHeight="1" thickBot="1" x14ac:dyDescent="0.3">
      <c r="A22" s="25">
        <v>3</v>
      </c>
      <c r="B22" s="42" t="s">
        <v>44</v>
      </c>
      <c r="C22" s="6"/>
      <c r="D22" s="47">
        <v>1</v>
      </c>
      <c r="E22" s="9" t="s">
        <v>39</v>
      </c>
      <c r="F22" s="4"/>
      <c r="G22" s="5">
        <v>0</v>
      </c>
      <c r="H22" s="26">
        <f t="shared" si="0"/>
        <v>0</v>
      </c>
      <c r="I22" s="5">
        <v>0</v>
      </c>
      <c r="J22" s="26">
        <f t="shared" si="1"/>
        <v>0</v>
      </c>
      <c r="K22" s="26">
        <f t="shared" si="2"/>
        <v>0</v>
      </c>
      <c r="L22" s="26">
        <f t="shared" si="3"/>
        <v>0</v>
      </c>
      <c r="M22" s="26">
        <f t="shared" si="4"/>
        <v>0</v>
      </c>
      <c r="N22" s="26">
        <f t="shared" si="5"/>
        <v>0</v>
      </c>
      <c r="O22" s="27">
        <f t="shared" si="6"/>
        <v>0</v>
      </c>
    </row>
    <row r="23" spans="1:15" s="24" customFormat="1" ht="76.5" customHeight="1" thickBot="1" x14ac:dyDescent="0.3">
      <c r="A23" s="40">
        <v>4</v>
      </c>
      <c r="B23" s="34" t="s">
        <v>73</v>
      </c>
      <c r="C23" s="41"/>
      <c r="D23" s="47">
        <v>9</v>
      </c>
      <c r="E23" s="9" t="s">
        <v>39</v>
      </c>
      <c r="F23" s="4"/>
      <c r="G23" s="5">
        <v>0</v>
      </c>
      <c r="H23" s="26">
        <f t="shared" si="0"/>
        <v>0</v>
      </c>
      <c r="I23" s="5">
        <v>0</v>
      </c>
      <c r="J23" s="26">
        <f t="shared" si="1"/>
        <v>0</v>
      </c>
      <c r="K23" s="26">
        <f t="shared" si="2"/>
        <v>0</v>
      </c>
      <c r="L23" s="26">
        <f t="shared" si="3"/>
        <v>0</v>
      </c>
      <c r="M23" s="26">
        <f t="shared" si="4"/>
        <v>0</v>
      </c>
      <c r="N23" s="26">
        <f t="shared" si="5"/>
        <v>0</v>
      </c>
      <c r="O23" s="27">
        <f t="shared" si="6"/>
        <v>0</v>
      </c>
    </row>
    <row r="24" spans="1:15" s="24" customFormat="1" ht="88.5" customHeight="1" thickBot="1" x14ac:dyDescent="0.3">
      <c r="A24" s="40">
        <v>5</v>
      </c>
      <c r="B24" s="34" t="s">
        <v>74</v>
      </c>
      <c r="C24" s="41"/>
      <c r="D24" s="46">
        <v>1</v>
      </c>
      <c r="E24" s="9" t="s">
        <v>39</v>
      </c>
      <c r="F24" s="4"/>
      <c r="G24" s="5">
        <v>0</v>
      </c>
      <c r="H24" s="26">
        <f t="shared" si="0"/>
        <v>0</v>
      </c>
      <c r="I24" s="5">
        <v>0</v>
      </c>
      <c r="J24" s="26">
        <f t="shared" si="1"/>
        <v>0</v>
      </c>
      <c r="K24" s="26">
        <f t="shared" si="2"/>
        <v>0</v>
      </c>
      <c r="L24" s="26">
        <f t="shared" si="3"/>
        <v>0</v>
      </c>
      <c r="M24" s="26">
        <f t="shared" si="4"/>
        <v>0</v>
      </c>
      <c r="N24" s="26">
        <f t="shared" si="5"/>
        <v>0</v>
      </c>
      <c r="O24" s="27">
        <f t="shared" si="6"/>
        <v>0</v>
      </c>
    </row>
    <row r="25" spans="1:15" s="24" customFormat="1" ht="58.5" customHeight="1" thickBot="1" x14ac:dyDescent="0.3">
      <c r="A25" s="40">
        <v>6</v>
      </c>
      <c r="B25" s="34" t="s">
        <v>75</v>
      </c>
      <c r="C25" s="41"/>
      <c r="D25" s="47">
        <v>1</v>
      </c>
      <c r="E25" s="9" t="s">
        <v>39</v>
      </c>
      <c r="F25" s="4"/>
      <c r="G25" s="5">
        <v>0</v>
      </c>
      <c r="H25" s="26">
        <f t="shared" si="0"/>
        <v>0</v>
      </c>
      <c r="I25" s="5">
        <v>0</v>
      </c>
      <c r="J25" s="26">
        <f t="shared" si="1"/>
        <v>0</v>
      </c>
      <c r="K25" s="26">
        <f t="shared" si="2"/>
        <v>0</v>
      </c>
      <c r="L25" s="26">
        <f t="shared" si="3"/>
        <v>0</v>
      </c>
      <c r="M25" s="26">
        <f t="shared" si="4"/>
        <v>0</v>
      </c>
      <c r="N25" s="26">
        <f t="shared" si="5"/>
        <v>0</v>
      </c>
      <c r="O25" s="27">
        <f t="shared" si="6"/>
        <v>0</v>
      </c>
    </row>
    <row r="26" spans="1:15" s="24" customFormat="1" ht="157.5" customHeight="1" thickBot="1" x14ac:dyDescent="0.3">
      <c r="A26" s="40">
        <v>7</v>
      </c>
      <c r="B26" s="44" t="s">
        <v>76</v>
      </c>
      <c r="C26" s="41"/>
      <c r="D26" s="47">
        <v>2</v>
      </c>
      <c r="E26" s="9" t="s">
        <v>39</v>
      </c>
      <c r="F26" s="4"/>
      <c r="G26" s="5">
        <v>0</v>
      </c>
      <c r="H26" s="26">
        <f t="shared" si="0"/>
        <v>0</v>
      </c>
      <c r="I26" s="5">
        <v>0</v>
      </c>
      <c r="J26" s="26">
        <f t="shared" si="1"/>
        <v>0</v>
      </c>
      <c r="K26" s="26">
        <f t="shared" si="2"/>
        <v>0</v>
      </c>
      <c r="L26" s="26">
        <f t="shared" si="3"/>
        <v>0</v>
      </c>
      <c r="M26" s="26">
        <f t="shared" si="4"/>
        <v>0</v>
      </c>
      <c r="N26" s="26">
        <f t="shared" si="5"/>
        <v>0</v>
      </c>
      <c r="O26" s="27">
        <f t="shared" si="6"/>
        <v>0</v>
      </c>
    </row>
    <row r="27" spans="1:15" s="24" customFormat="1" ht="200.25" customHeight="1" thickBot="1" x14ac:dyDescent="0.25">
      <c r="A27" s="25">
        <v>8</v>
      </c>
      <c r="B27" s="43" t="s">
        <v>77</v>
      </c>
      <c r="C27" s="6"/>
      <c r="D27" s="47">
        <v>1</v>
      </c>
      <c r="E27" s="9" t="s">
        <v>39</v>
      </c>
      <c r="F27" s="4"/>
      <c r="G27" s="5">
        <v>0</v>
      </c>
      <c r="H27" s="26">
        <f t="shared" si="0"/>
        <v>0</v>
      </c>
      <c r="I27" s="5">
        <v>0</v>
      </c>
      <c r="J27" s="26">
        <f t="shared" si="1"/>
        <v>0</v>
      </c>
      <c r="K27" s="26">
        <f t="shared" si="2"/>
        <v>0</v>
      </c>
      <c r="L27" s="26">
        <f t="shared" si="3"/>
        <v>0</v>
      </c>
      <c r="M27" s="26">
        <f t="shared" si="4"/>
        <v>0</v>
      </c>
      <c r="N27" s="26">
        <f t="shared" si="5"/>
        <v>0</v>
      </c>
      <c r="O27" s="27">
        <f t="shared" si="6"/>
        <v>0</v>
      </c>
    </row>
    <row r="28" spans="1:15" s="24" customFormat="1" ht="61.5" customHeight="1" thickBot="1" x14ac:dyDescent="0.3">
      <c r="A28" s="25">
        <v>9</v>
      </c>
      <c r="B28" s="35" t="s">
        <v>45</v>
      </c>
      <c r="C28" s="6"/>
      <c r="D28" s="47">
        <v>3</v>
      </c>
      <c r="E28" s="9" t="s">
        <v>39</v>
      </c>
      <c r="F28" s="4"/>
      <c r="G28" s="5">
        <v>0</v>
      </c>
      <c r="H28" s="26">
        <f t="shared" si="0"/>
        <v>0</v>
      </c>
      <c r="I28" s="5">
        <v>0</v>
      </c>
      <c r="J28" s="26">
        <f t="shared" si="1"/>
        <v>0</v>
      </c>
      <c r="K28" s="26">
        <f t="shared" si="2"/>
        <v>0</v>
      </c>
      <c r="L28" s="26">
        <f t="shared" si="3"/>
        <v>0</v>
      </c>
      <c r="M28" s="26">
        <f t="shared" si="4"/>
        <v>0</v>
      </c>
      <c r="N28" s="26">
        <f t="shared" si="5"/>
        <v>0</v>
      </c>
      <c r="O28" s="27">
        <f t="shared" si="6"/>
        <v>0</v>
      </c>
    </row>
    <row r="29" spans="1:15" s="24" customFormat="1" ht="59.25" customHeight="1" thickBot="1" x14ac:dyDescent="0.3">
      <c r="A29" s="25">
        <v>10</v>
      </c>
      <c r="B29" s="36" t="s">
        <v>46</v>
      </c>
      <c r="C29" s="6"/>
      <c r="D29" s="47">
        <v>7</v>
      </c>
      <c r="E29" s="9" t="s">
        <v>39</v>
      </c>
      <c r="F29" s="4"/>
      <c r="G29" s="5">
        <v>0</v>
      </c>
      <c r="H29" s="26">
        <f t="shared" si="0"/>
        <v>0</v>
      </c>
      <c r="I29" s="5">
        <v>0</v>
      </c>
      <c r="J29" s="26">
        <f t="shared" si="1"/>
        <v>0</v>
      </c>
      <c r="K29" s="26">
        <f t="shared" si="2"/>
        <v>0</v>
      </c>
      <c r="L29" s="26">
        <f t="shared" si="3"/>
        <v>0</v>
      </c>
      <c r="M29" s="26">
        <f t="shared" si="4"/>
        <v>0</v>
      </c>
      <c r="N29" s="26">
        <f t="shared" si="5"/>
        <v>0</v>
      </c>
      <c r="O29" s="27">
        <f t="shared" si="6"/>
        <v>0</v>
      </c>
    </row>
    <row r="30" spans="1:15" s="24" customFormat="1" ht="167.25" customHeight="1" thickBot="1" x14ac:dyDescent="0.25">
      <c r="A30" s="25">
        <v>11</v>
      </c>
      <c r="B30" s="8" t="s">
        <v>54</v>
      </c>
      <c r="C30" s="6"/>
      <c r="D30" s="47">
        <v>100</v>
      </c>
      <c r="E30" s="9" t="s">
        <v>39</v>
      </c>
      <c r="F30" s="4"/>
      <c r="G30" s="5">
        <v>0</v>
      </c>
      <c r="H30" s="26">
        <f t="shared" si="0"/>
        <v>0</v>
      </c>
      <c r="I30" s="5">
        <v>0</v>
      </c>
      <c r="J30" s="26">
        <f t="shared" si="1"/>
        <v>0</v>
      </c>
      <c r="K30" s="26">
        <f t="shared" si="2"/>
        <v>0</v>
      </c>
      <c r="L30" s="26">
        <f t="shared" si="3"/>
        <v>0</v>
      </c>
      <c r="M30" s="26">
        <f t="shared" si="4"/>
        <v>0</v>
      </c>
      <c r="N30" s="26">
        <f t="shared" si="5"/>
        <v>0</v>
      </c>
      <c r="O30" s="27">
        <f t="shared" si="6"/>
        <v>0</v>
      </c>
    </row>
    <row r="31" spans="1:15" s="24" customFormat="1" ht="78.75" customHeight="1" thickBot="1" x14ac:dyDescent="0.3">
      <c r="A31" s="25">
        <v>12</v>
      </c>
      <c r="B31" s="35" t="s">
        <v>47</v>
      </c>
      <c r="C31" s="6"/>
      <c r="D31" s="9">
        <v>1</v>
      </c>
      <c r="E31" s="9" t="s">
        <v>39</v>
      </c>
      <c r="F31" s="4"/>
      <c r="G31" s="5">
        <v>0</v>
      </c>
      <c r="H31" s="26">
        <f>+ROUND(F31*G31,0)</f>
        <v>0</v>
      </c>
      <c r="I31" s="5">
        <v>0</v>
      </c>
      <c r="J31" s="26">
        <f>ROUND(F31*I31,0)</f>
        <v>0</v>
      </c>
      <c r="K31" s="26">
        <f>ROUND(F31+H31+J31,0)</f>
        <v>0</v>
      </c>
      <c r="L31" s="26">
        <f>ROUND(F31*D31,0)</f>
        <v>0</v>
      </c>
      <c r="M31" s="26">
        <f t="shared" si="4"/>
        <v>0</v>
      </c>
      <c r="N31" s="26">
        <f t="shared" si="5"/>
        <v>0</v>
      </c>
      <c r="O31" s="27">
        <f t="shared" si="6"/>
        <v>0</v>
      </c>
    </row>
    <row r="32" spans="1:15" s="24" customFormat="1" ht="78.75" customHeight="1" thickBot="1" x14ac:dyDescent="0.3">
      <c r="A32" s="25">
        <v>13</v>
      </c>
      <c r="B32" s="36" t="s">
        <v>48</v>
      </c>
      <c r="C32" s="6"/>
      <c r="D32" s="46">
        <v>4</v>
      </c>
      <c r="E32" s="9"/>
      <c r="F32" s="4"/>
      <c r="G32" s="5"/>
      <c r="H32" s="26"/>
      <c r="I32" s="5"/>
      <c r="J32" s="26"/>
      <c r="K32" s="26"/>
      <c r="L32" s="26"/>
      <c r="M32" s="26"/>
      <c r="N32" s="26"/>
      <c r="O32" s="27"/>
    </row>
    <row r="33" spans="1:15" s="24" customFormat="1" ht="111.75" customHeight="1" thickBot="1" x14ac:dyDescent="0.3">
      <c r="A33" s="25">
        <v>14</v>
      </c>
      <c r="B33" s="36" t="s">
        <v>49</v>
      </c>
      <c r="C33" s="6"/>
      <c r="D33" s="47">
        <v>4</v>
      </c>
      <c r="E33" s="9"/>
      <c r="F33" s="4"/>
      <c r="G33" s="5"/>
      <c r="H33" s="26"/>
      <c r="I33" s="5"/>
      <c r="J33" s="26"/>
      <c r="K33" s="26"/>
      <c r="L33" s="26"/>
      <c r="M33" s="26"/>
      <c r="N33" s="26"/>
      <c r="O33" s="27"/>
    </row>
    <row r="34" spans="1:15" s="24" customFormat="1" ht="100.5" customHeight="1" thickBot="1" x14ac:dyDescent="0.3">
      <c r="A34" s="25">
        <v>15</v>
      </c>
      <c r="B34" s="36" t="s">
        <v>50</v>
      </c>
      <c r="C34" s="6"/>
      <c r="D34" s="47">
        <v>1</v>
      </c>
      <c r="E34" s="9"/>
      <c r="F34" s="4"/>
      <c r="G34" s="5"/>
      <c r="H34" s="26"/>
      <c r="I34" s="5"/>
      <c r="J34" s="26"/>
      <c r="K34" s="26"/>
      <c r="L34" s="26"/>
      <c r="M34" s="26"/>
      <c r="N34" s="26"/>
      <c r="O34" s="27"/>
    </row>
    <row r="35" spans="1:15" s="24" customFormat="1" ht="78.75" customHeight="1" thickBot="1" x14ac:dyDescent="0.3">
      <c r="A35" s="25">
        <v>16</v>
      </c>
      <c r="B35" s="36" t="s">
        <v>51</v>
      </c>
      <c r="C35" s="6"/>
      <c r="D35" s="47">
        <v>1</v>
      </c>
      <c r="E35" s="9"/>
      <c r="F35" s="4"/>
      <c r="G35" s="5"/>
      <c r="H35" s="26"/>
      <c r="I35" s="5"/>
      <c r="J35" s="26"/>
      <c r="K35" s="26"/>
      <c r="L35" s="26"/>
      <c r="M35" s="26"/>
      <c r="N35" s="26"/>
      <c r="O35" s="27"/>
    </row>
    <row r="36" spans="1:15" s="24" customFormat="1" ht="174.75" customHeight="1" thickBot="1" x14ac:dyDescent="0.3">
      <c r="A36" s="25">
        <v>17</v>
      </c>
      <c r="B36" s="36" t="s">
        <v>52</v>
      </c>
      <c r="C36" s="6"/>
      <c r="D36" s="47">
        <v>8</v>
      </c>
      <c r="E36" s="9"/>
      <c r="F36" s="4"/>
      <c r="G36" s="5"/>
      <c r="H36" s="26"/>
      <c r="I36" s="5"/>
      <c r="J36" s="26"/>
      <c r="K36" s="26"/>
      <c r="L36" s="26"/>
      <c r="M36" s="26"/>
      <c r="N36" s="26"/>
      <c r="O36" s="27"/>
    </row>
    <row r="37" spans="1:15" s="24" customFormat="1" ht="78.75" customHeight="1" thickBot="1" x14ac:dyDescent="0.3">
      <c r="A37" s="25">
        <v>18</v>
      </c>
      <c r="B37" s="36" t="s">
        <v>53</v>
      </c>
      <c r="C37" s="6"/>
      <c r="D37" s="47">
        <v>1</v>
      </c>
      <c r="E37" s="9"/>
      <c r="F37" s="4"/>
      <c r="G37" s="5"/>
      <c r="H37" s="26"/>
      <c r="I37" s="5"/>
      <c r="J37" s="26"/>
      <c r="K37" s="26"/>
      <c r="L37" s="26"/>
      <c r="M37" s="26"/>
      <c r="N37" s="26"/>
      <c r="O37" s="27"/>
    </row>
    <row r="38" spans="1:15" s="24" customFormat="1" ht="78.75" customHeight="1" thickBot="1" x14ac:dyDescent="0.3">
      <c r="A38" s="25">
        <v>19</v>
      </c>
      <c r="B38" s="36" t="s">
        <v>55</v>
      </c>
      <c r="C38" s="6"/>
      <c r="D38" s="46">
        <v>1</v>
      </c>
      <c r="E38" s="9"/>
      <c r="F38" s="4"/>
      <c r="G38" s="5"/>
      <c r="H38" s="26"/>
      <c r="I38" s="5"/>
      <c r="J38" s="26"/>
      <c r="K38" s="26"/>
      <c r="L38" s="26"/>
      <c r="M38" s="26"/>
      <c r="N38" s="26"/>
      <c r="O38" s="27"/>
    </row>
    <row r="39" spans="1:15" s="24" customFormat="1" ht="78.75" customHeight="1" thickBot="1" x14ac:dyDescent="0.3">
      <c r="A39" s="25">
        <v>20</v>
      </c>
      <c r="B39" s="36" t="s">
        <v>56</v>
      </c>
      <c r="C39" s="6"/>
      <c r="D39" s="47">
        <v>2</v>
      </c>
      <c r="E39" s="9"/>
      <c r="F39" s="4"/>
      <c r="G39" s="5"/>
      <c r="H39" s="26"/>
      <c r="I39" s="5"/>
      <c r="J39" s="26"/>
      <c r="K39" s="26"/>
      <c r="L39" s="26"/>
      <c r="M39" s="26"/>
      <c r="N39" s="26"/>
      <c r="O39" s="27"/>
    </row>
    <row r="40" spans="1:15" s="24" customFormat="1" ht="408.75" customHeight="1" thickBot="1" x14ac:dyDescent="0.25">
      <c r="A40" s="25">
        <v>21</v>
      </c>
      <c r="B40" s="8" t="s">
        <v>57</v>
      </c>
      <c r="C40" s="6"/>
      <c r="D40" s="47">
        <v>1</v>
      </c>
      <c r="E40" s="9"/>
      <c r="F40" s="4"/>
      <c r="G40" s="5"/>
      <c r="H40" s="26"/>
      <c r="I40" s="5"/>
      <c r="J40" s="26"/>
      <c r="K40" s="26"/>
      <c r="L40" s="26"/>
      <c r="M40" s="26"/>
      <c r="N40" s="26"/>
      <c r="O40" s="27"/>
    </row>
    <row r="41" spans="1:15" s="24" customFormat="1" ht="267.75" customHeight="1" thickBot="1" x14ac:dyDescent="0.25">
      <c r="A41" s="25">
        <v>22</v>
      </c>
      <c r="B41" s="8" t="s">
        <v>58</v>
      </c>
      <c r="C41" s="6"/>
      <c r="D41" s="46">
        <v>2</v>
      </c>
      <c r="E41" s="9"/>
      <c r="F41" s="4"/>
      <c r="G41" s="5"/>
      <c r="H41" s="26"/>
      <c r="I41" s="5"/>
      <c r="J41" s="26"/>
      <c r="K41" s="26"/>
      <c r="L41" s="26"/>
      <c r="M41" s="26"/>
      <c r="N41" s="26"/>
      <c r="O41" s="27"/>
    </row>
    <row r="42" spans="1:15" s="24" customFormat="1" ht="78.75" customHeight="1" thickBot="1" x14ac:dyDescent="0.3">
      <c r="A42" s="25">
        <v>23</v>
      </c>
      <c r="B42" s="35" t="s">
        <v>59</v>
      </c>
      <c r="C42" s="6"/>
      <c r="D42" s="47">
        <v>1</v>
      </c>
      <c r="E42" s="9"/>
      <c r="F42" s="4"/>
      <c r="G42" s="5"/>
      <c r="H42" s="26"/>
      <c r="I42" s="5"/>
      <c r="J42" s="26"/>
      <c r="K42" s="26"/>
      <c r="L42" s="26"/>
      <c r="M42" s="26"/>
      <c r="N42" s="26"/>
      <c r="O42" s="27"/>
    </row>
    <row r="43" spans="1:15" s="24" customFormat="1" ht="144" customHeight="1" thickBot="1" x14ac:dyDescent="0.3">
      <c r="A43" s="25">
        <v>24</v>
      </c>
      <c r="B43" s="36" t="s">
        <v>60</v>
      </c>
      <c r="C43" s="6"/>
      <c r="D43" s="47">
        <v>1</v>
      </c>
      <c r="E43" s="9"/>
      <c r="F43" s="4"/>
      <c r="G43" s="5"/>
      <c r="H43" s="26"/>
      <c r="I43" s="5"/>
      <c r="J43" s="26"/>
      <c r="K43" s="26"/>
      <c r="L43" s="26"/>
      <c r="M43" s="26"/>
      <c r="N43" s="26"/>
      <c r="O43" s="27"/>
    </row>
    <row r="44" spans="1:15" s="24" customFormat="1" ht="126" customHeight="1" thickBot="1" x14ac:dyDescent="0.3">
      <c r="A44" s="25">
        <v>25</v>
      </c>
      <c r="B44" s="36" t="s">
        <v>61</v>
      </c>
      <c r="C44" s="6"/>
      <c r="D44" s="46">
        <v>1</v>
      </c>
      <c r="E44" s="9"/>
      <c r="F44" s="4"/>
      <c r="G44" s="5"/>
      <c r="H44" s="26"/>
      <c r="I44" s="5"/>
      <c r="J44" s="26"/>
      <c r="K44" s="26"/>
      <c r="L44" s="26"/>
      <c r="M44" s="26"/>
      <c r="N44" s="26"/>
      <c r="O44" s="27"/>
    </row>
    <row r="45" spans="1:15" s="24" customFormat="1" ht="78.75" customHeight="1" thickBot="1" x14ac:dyDescent="0.3">
      <c r="A45" s="25">
        <v>26</v>
      </c>
      <c r="B45" s="39" t="s">
        <v>62</v>
      </c>
      <c r="C45" s="6"/>
      <c r="D45" s="47">
        <v>9</v>
      </c>
      <c r="E45" s="9"/>
      <c r="F45" s="4"/>
      <c r="G45" s="5"/>
      <c r="H45" s="26"/>
      <c r="I45" s="5"/>
      <c r="J45" s="26"/>
      <c r="K45" s="26"/>
      <c r="L45" s="26"/>
      <c r="M45" s="26"/>
      <c r="N45" s="26"/>
      <c r="O45" s="27"/>
    </row>
    <row r="46" spans="1:15" s="24" customFormat="1" ht="78.75" customHeight="1" thickBot="1" x14ac:dyDescent="0.3">
      <c r="A46" s="25">
        <v>27</v>
      </c>
      <c r="B46" s="35" t="s">
        <v>63</v>
      </c>
      <c r="C46" s="6"/>
      <c r="D46" s="47">
        <v>1</v>
      </c>
      <c r="E46" s="9"/>
      <c r="F46" s="4"/>
      <c r="G46" s="5"/>
      <c r="H46" s="26"/>
      <c r="I46" s="5"/>
      <c r="J46" s="26"/>
      <c r="K46" s="26"/>
      <c r="L46" s="26"/>
      <c r="M46" s="26"/>
      <c r="N46" s="26"/>
      <c r="O46" s="27"/>
    </row>
    <row r="47" spans="1:15" s="24" customFormat="1" ht="78.75" customHeight="1" thickBot="1" x14ac:dyDescent="0.3">
      <c r="A47" s="25">
        <v>28</v>
      </c>
      <c r="B47" s="36" t="s">
        <v>64</v>
      </c>
      <c r="C47" s="6"/>
      <c r="D47" s="47">
        <v>1</v>
      </c>
      <c r="E47" s="9"/>
      <c r="F47" s="4"/>
      <c r="G47" s="5"/>
      <c r="H47" s="26"/>
      <c r="I47" s="5"/>
      <c r="J47" s="26"/>
      <c r="K47" s="26"/>
      <c r="L47" s="26"/>
      <c r="M47" s="26"/>
      <c r="N47" s="26"/>
      <c r="O47" s="27"/>
    </row>
    <row r="48" spans="1:15" s="24" customFormat="1" ht="196.5" customHeight="1" thickBot="1" x14ac:dyDescent="0.25">
      <c r="A48" s="25">
        <v>29</v>
      </c>
      <c r="B48" s="8" t="s">
        <v>65</v>
      </c>
      <c r="C48" s="6"/>
      <c r="D48" s="47">
        <v>2</v>
      </c>
      <c r="E48" s="9"/>
      <c r="F48" s="4"/>
      <c r="G48" s="5"/>
      <c r="H48" s="26"/>
      <c r="I48" s="5"/>
      <c r="J48" s="26"/>
      <c r="K48" s="26"/>
      <c r="L48" s="26"/>
      <c r="M48" s="26"/>
      <c r="N48" s="26"/>
      <c r="O48" s="27"/>
    </row>
    <row r="49" spans="1:15" s="24" customFormat="1" ht="210" customHeight="1" thickBot="1" x14ac:dyDescent="0.25">
      <c r="A49" s="25">
        <v>30</v>
      </c>
      <c r="B49" s="8" t="s">
        <v>66</v>
      </c>
      <c r="C49" s="6"/>
      <c r="D49" s="46">
        <v>1</v>
      </c>
      <c r="E49" s="9"/>
      <c r="F49" s="4"/>
      <c r="G49" s="5"/>
      <c r="H49" s="26"/>
      <c r="I49" s="5"/>
      <c r="J49" s="26"/>
      <c r="K49" s="26"/>
      <c r="L49" s="26"/>
      <c r="M49" s="26"/>
      <c r="N49" s="26"/>
      <c r="O49" s="27"/>
    </row>
    <row r="50" spans="1:15" s="24" customFormat="1" ht="78.75" customHeight="1" thickBot="1" x14ac:dyDescent="0.3">
      <c r="A50" s="25">
        <v>31</v>
      </c>
      <c r="B50" s="35" t="s">
        <v>45</v>
      </c>
      <c r="C50" s="6"/>
      <c r="D50" s="47">
        <v>3</v>
      </c>
      <c r="E50" s="9"/>
      <c r="F50" s="4"/>
      <c r="G50" s="5"/>
      <c r="H50" s="26"/>
      <c r="I50" s="5"/>
      <c r="J50" s="26"/>
      <c r="K50" s="26"/>
      <c r="L50" s="26"/>
      <c r="M50" s="26"/>
      <c r="N50" s="26"/>
      <c r="O50" s="27"/>
    </row>
    <row r="51" spans="1:15" s="24" customFormat="1" ht="78.75" customHeight="1" thickBot="1" x14ac:dyDescent="0.3">
      <c r="A51" s="25">
        <v>32</v>
      </c>
      <c r="B51" s="36" t="s">
        <v>46</v>
      </c>
      <c r="C51" s="6"/>
      <c r="D51" s="47">
        <v>7</v>
      </c>
      <c r="E51" s="9"/>
      <c r="F51" s="4"/>
      <c r="G51" s="5"/>
      <c r="H51" s="26"/>
      <c r="I51" s="5"/>
      <c r="J51" s="26"/>
      <c r="K51" s="26"/>
      <c r="L51" s="26"/>
      <c r="M51" s="26"/>
      <c r="N51" s="26"/>
      <c r="O51" s="27"/>
    </row>
    <row r="52" spans="1:15" s="24" customFormat="1" ht="155.25" customHeight="1" thickBot="1" x14ac:dyDescent="0.25">
      <c r="A52" s="25">
        <v>33</v>
      </c>
      <c r="B52" s="8" t="s">
        <v>67</v>
      </c>
      <c r="C52" s="6"/>
      <c r="D52" s="47">
        <v>100</v>
      </c>
      <c r="E52" s="9"/>
      <c r="F52" s="4"/>
      <c r="G52" s="5"/>
      <c r="H52" s="26"/>
      <c r="I52" s="5"/>
      <c r="J52" s="26"/>
      <c r="K52" s="26"/>
      <c r="L52" s="26"/>
      <c r="M52" s="26"/>
      <c r="N52" s="26"/>
      <c r="O52" s="27"/>
    </row>
    <row r="53" spans="1:15" s="24" customFormat="1" ht="78.75" customHeight="1" thickBot="1" x14ac:dyDescent="0.3">
      <c r="A53" s="25">
        <v>34</v>
      </c>
      <c r="B53" s="35" t="s">
        <v>47</v>
      </c>
      <c r="C53" s="6"/>
      <c r="D53" s="47">
        <v>4</v>
      </c>
      <c r="E53" s="9"/>
      <c r="F53" s="4"/>
      <c r="G53" s="5"/>
      <c r="H53" s="26"/>
      <c r="I53" s="5"/>
      <c r="J53" s="26"/>
      <c r="K53" s="26"/>
      <c r="L53" s="26"/>
      <c r="M53" s="26"/>
      <c r="N53" s="26"/>
      <c r="O53" s="27"/>
    </row>
    <row r="54" spans="1:15" s="24" customFormat="1" ht="78.75" customHeight="1" thickBot="1" x14ac:dyDescent="0.3">
      <c r="A54" s="25">
        <v>35</v>
      </c>
      <c r="B54" s="36" t="s">
        <v>48</v>
      </c>
      <c r="C54" s="6"/>
      <c r="D54" s="47">
        <v>4</v>
      </c>
      <c r="E54" s="9"/>
      <c r="F54" s="4"/>
      <c r="G54" s="5"/>
      <c r="H54" s="26"/>
      <c r="I54" s="5"/>
      <c r="J54" s="26"/>
      <c r="K54" s="26"/>
      <c r="L54" s="26"/>
      <c r="M54" s="26"/>
      <c r="N54" s="26"/>
      <c r="O54" s="27"/>
    </row>
    <row r="55" spans="1:15" s="24" customFormat="1" ht="78.75" customHeight="1" thickBot="1" x14ac:dyDescent="0.3">
      <c r="A55" s="25">
        <v>36</v>
      </c>
      <c r="B55" s="36" t="s">
        <v>49</v>
      </c>
      <c r="C55" s="6"/>
      <c r="D55" s="46">
        <v>1</v>
      </c>
      <c r="E55" s="9"/>
      <c r="F55" s="4"/>
      <c r="G55" s="5"/>
      <c r="H55" s="26"/>
      <c r="I55" s="5"/>
      <c r="J55" s="26"/>
      <c r="K55" s="26"/>
      <c r="L55" s="26"/>
      <c r="M55" s="26"/>
      <c r="N55" s="26"/>
      <c r="O55" s="27"/>
    </row>
    <row r="56" spans="1:15" s="24" customFormat="1" ht="78.75" customHeight="1" thickBot="1" x14ac:dyDescent="0.3">
      <c r="A56" s="25">
        <v>37</v>
      </c>
      <c r="B56" s="36" t="s">
        <v>50</v>
      </c>
      <c r="C56" s="6"/>
      <c r="D56" s="47">
        <v>1</v>
      </c>
      <c r="E56" s="9"/>
      <c r="F56" s="4"/>
      <c r="G56" s="5"/>
      <c r="H56" s="26"/>
      <c r="I56" s="5"/>
      <c r="J56" s="26"/>
      <c r="K56" s="26"/>
      <c r="L56" s="26"/>
      <c r="M56" s="26"/>
      <c r="N56" s="26"/>
      <c r="O56" s="27"/>
    </row>
    <row r="57" spans="1:15" s="24" customFormat="1" ht="78.75" customHeight="1" thickBot="1" x14ac:dyDescent="0.3">
      <c r="A57" s="25">
        <v>38</v>
      </c>
      <c r="B57" s="36" t="s">
        <v>51</v>
      </c>
      <c r="C57" s="6"/>
      <c r="D57" s="47">
        <v>8</v>
      </c>
      <c r="E57" s="9"/>
      <c r="F57" s="4"/>
      <c r="G57" s="5"/>
      <c r="H57" s="26"/>
      <c r="I57" s="5"/>
      <c r="J57" s="26"/>
      <c r="K57" s="26"/>
      <c r="L57" s="26"/>
      <c r="M57" s="26"/>
      <c r="N57" s="26"/>
      <c r="O57" s="27"/>
    </row>
    <row r="58" spans="1:15" s="24" customFormat="1" ht="156.75" customHeight="1" thickBot="1" x14ac:dyDescent="0.3">
      <c r="A58" s="25">
        <v>39</v>
      </c>
      <c r="B58" s="36" t="s">
        <v>68</v>
      </c>
      <c r="C58" s="6"/>
      <c r="D58" s="47">
        <v>1</v>
      </c>
      <c r="E58" s="9"/>
      <c r="F58" s="4"/>
      <c r="G58" s="5"/>
      <c r="H58" s="26"/>
      <c r="I58" s="5"/>
      <c r="J58" s="26"/>
      <c r="K58" s="26"/>
      <c r="L58" s="26"/>
      <c r="M58" s="26"/>
      <c r="N58" s="26"/>
      <c r="O58" s="27"/>
    </row>
    <row r="59" spans="1:15" s="24" customFormat="1" ht="78.75" customHeight="1" thickBot="1" x14ac:dyDescent="0.3">
      <c r="A59" s="25">
        <v>40</v>
      </c>
      <c r="B59" s="36" t="s">
        <v>69</v>
      </c>
      <c r="C59" s="6"/>
      <c r="D59" s="47">
        <v>1</v>
      </c>
      <c r="E59" s="9"/>
      <c r="F59" s="4"/>
      <c r="G59" s="5"/>
      <c r="H59" s="26"/>
      <c r="I59" s="5"/>
      <c r="J59" s="26"/>
      <c r="K59" s="26"/>
      <c r="L59" s="26"/>
      <c r="M59" s="26"/>
      <c r="N59" s="26"/>
      <c r="O59" s="27"/>
    </row>
    <row r="60" spans="1:15" s="24" customFormat="1" ht="78.75" customHeight="1" thickBot="1" x14ac:dyDescent="0.3">
      <c r="A60" s="25">
        <v>41</v>
      </c>
      <c r="B60" s="36" t="s">
        <v>70</v>
      </c>
      <c r="C60" s="6"/>
      <c r="D60" s="47">
        <v>2</v>
      </c>
      <c r="E60" s="9"/>
      <c r="F60" s="4"/>
      <c r="G60" s="5"/>
      <c r="H60" s="26"/>
      <c r="I60" s="5"/>
      <c r="J60" s="26"/>
      <c r="K60" s="26"/>
      <c r="L60" s="26"/>
      <c r="M60" s="26"/>
      <c r="N60" s="26"/>
      <c r="O60" s="27"/>
    </row>
    <row r="61" spans="1:15" s="24" customFormat="1" ht="78.75" customHeight="1" thickBot="1" x14ac:dyDescent="0.3">
      <c r="A61" s="25">
        <v>42</v>
      </c>
      <c r="B61" s="36" t="s">
        <v>71</v>
      </c>
      <c r="C61" s="6"/>
      <c r="D61" s="47">
        <v>1</v>
      </c>
      <c r="E61" s="9"/>
      <c r="F61" s="4"/>
      <c r="G61" s="5"/>
      <c r="H61" s="26"/>
      <c r="I61" s="5"/>
      <c r="J61" s="26"/>
      <c r="K61" s="26"/>
      <c r="L61" s="26"/>
      <c r="M61" s="26"/>
      <c r="N61" s="26"/>
      <c r="O61" s="27"/>
    </row>
    <row r="62" spans="1:15" s="24" customFormat="1" ht="409.5" customHeight="1" x14ac:dyDescent="0.2">
      <c r="A62" s="49">
        <v>43</v>
      </c>
      <c r="B62" s="50" t="s">
        <v>57</v>
      </c>
      <c r="C62" s="51"/>
      <c r="D62" s="52">
        <v>1</v>
      </c>
      <c r="E62" s="53"/>
      <c r="F62" s="54"/>
      <c r="G62" s="55"/>
      <c r="H62" s="56"/>
      <c r="I62" s="55"/>
      <c r="J62" s="56"/>
      <c r="K62" s="56"/>
      <c r="L62" s="56"/>
      <c r="M62" s="56"/>
      <c r="N62" s="56"/>
      <c r="O62" s="57"/>
    </row>
    <row r="63" spans="1:15" s="61" customFormat="1" ht="336" customHeight="1" x14ac:dyDescent="0.2">
      <c r="A63" s="25">
        <v>44</v>
      </c>
      <c r="B63" s="58" t="s">
        <v>72</v>
      </c>
      <c r="C63" s="6"/>
      <c r="D63" s="59">
        <v>2</v>
      </c>
      <c r="E63" s="60"/>
      <c r="F63" s="4"/>
      <c r="G63" s="5"/>
      <c r="H63" s="26"/>
      <c r="I63" s="5"/>
      <c r="J63" s="26"/>
      <c r="K63" s="26"/>
      <c r="L63" s="26"/>
      <c r="M63" s="26"/>
      <c r="N63" s="26"/>
      <c r="O63" s="27"/>
    </row>
    <row r="64" spans="1:15" s="24" customFormat="1" ht="42" customHeight="1" thickBot="1" x14ac:dyDescent="0.3">
      <c r="A64" s="21"/>
      <c r="B64" s="69"/>
      <c r="C64" s="69"/>
      <c r="D64" s="69"/>
      <c r="E64" s="69"/>
      <c r="F64" s="69"/>
      <c r="G64" s="69"/>
      <c r="H64" s="69"/>
      <c r="I64" s="69"/>
      <c r="J64" s="69"/>
      <c r="K64" s="69"/>
      <c r="L64" s="69"/>
      <c r="M64" s="70" t="s">
        <v>35</v>
      </c>
      <c r="N64" s="70"/>
      <c r="O64" s="28">
        <f>SUMIF(G:G,0%,L:L)</f>
        <v>0</v>
      </c>
    </row>
    <row r="65" spans="1:15" s="24" customFormat="1" ht="39" customHeight="1" thickBot="1" x14ac:dyDescent="0.3">
      <c r="A65" s="96" t="s">
        <v>24</v>
      </c>
      <c r="B65" s="97"/>
      <c r="C65" s="97"/>
      <c r="D65" s="97"/>
      <c r="E65" s="97"/>
      <c r="F65" s="97"/>
      <c r="G65" s="97"/>
      <c r="H65" s="97"/>
      <c r="I65" s="97"/>
      <c r="J65" s="97"/>
      <c r="K65" s="97"/>
      <c r="L65" s="97"/>
      <c r="M65" s="71" t="s">
        <v>10</v>
      </c>
      <c r="N65" s="71"/>
      <c r="O65" s="29">
        <f>SUMIF(G:G,5%,L:L)</f>
        <v>0</v>
      </c>
    </row>
    <row r="66" spans="1:15" s="24" customFormat="1" ht="26.45" customHeight="1" x14ac:dyDescent="0.25">
      <c r="A66" s="93" t="s">
        <v>37</v>
      </c>
      <c r="B66" s="93"/>
      <c r="C66" s="93"/>
      <c r="D66" s="93"/>
      <c r="E66" s="93"/>
      <c r="F66" s="93"/>
      <c r="G66" s="93"/>
      <c r="H66" s="93"/>
      <c r="I66" s="93"/>
      <c r="J66" s="93"/>
      <c r="K66" s="93"/>
      <c r="L66" s="94"/>
      <c r="M66" s="71" t="s">
        <v>11</v>
      </c>
      <c r="N66" s="71"/>
      <c r="O66" s="29">
        <f>SUMIF(G:G,19%,L:L)</f>
        <v>0</v>
      </c>
    </row>
    <row r="67" spans="1:15" s="24" customFormat="1" ht="26.45" customHeight="1" x14ac:dyDescent="0.25">
      <c r="A67" s="95"/>
      <c r="B67" s="95"/>
      <c r="C67" s="95"/>
      <c r="D67" s="95"/>
      <c r="E67" s="95"/>
      <c r="F67" s="95"/>
      <c r="G67" s="95"/>
      <c r="H67" s="95"/>
      <c r="I67" s="95"/>
      <c r="J67" s="95"/>
      <c r="K67" s="95"/>
      <c r="L67" s="95"/>
      <c r="M67" s="72" t="s">
        <v>7</v>
      </c>
      <c r="N67" s="73"/>
      <c r="O67" s="30">
        <f>SUM(O64:O66)</f>
        <v>0</v>
      </c>
    </row>
    <row r="68" spans="1:15" s="24" customFormat="1" ht="26.45" customHeight="1" x14ac:dyDescent="0.25">
      <c r="A68" s="95"/>
      <c r="B68" s="95"/>
      <c r="C68" s="95"/>
      <c r="D68" s="95"/>
      <c r="E68" s="95"/>
      <c r="F68" s="95"/>
      <c r="G68" s="95"/>
      <c r="H68" s="95"/>
      <c r="I68" s="95"/>
      <c r="J68" s="95"/>
      <c r="K68" s="95"/>
      <c r="L68" s="95"/>
      <c r="M68" s="74" t="s">
        <v>12</v>
      </c>
      <c r="N68" s="75"/>
      <c r="O68" s="31">
        <f>ROUND(O65*5%,0)</f>
        <v>0</v>
      </c>
    </row>
    <row r="69" spans="1:15" s="24" customFormat="1" ht="26.45" customHeight="1" x14ac:dyDescent="0.25">
      <c r="A69" s="95"/>
      <c r="B69" s="95"/>
      <c r="C69" s="95"/>
      <c r="D69" s="95"/>
      <c r="E69" s="95"/>
      <c r="F69" s="95"/>
      <c r="G69" s="95"/>
      <c r="H69" s="95"/>
      <c r="I69" s="95"/>
      <c r="J69" s="95"/>
      <c r="K69" s="95"/>
      <c r="L69" s="95"/>
      <c r="M69" s="74" t="s">
        <v>13</v>
      </c>
      <c r="N69" s="75"/>
      <c r="O69" s="29">
        <f>ROUND(O66*19%,0)</f>
        <v>0</v>
      </c>
    </row>
    <row r="70" spans="1:15" s="24" customFormat="1" ht="26.45" customHeight="1" x14ac:dyDescent="0.25">
      <c r="A70" s="95"/>
      <c r="B70" s="95"/>
      <c r="C70" s="95"/>
      <c r="D70" s="95"/>
      <c r="E70" s="95"/>
      <c r="F70" s="95"/>
      <c r="G70" s="95"/>
      <c r="H70" s="95"/>
      <c r="I70" s="95"/>
      <c r="J70" s="95"/>
      <c r="K70" s="95"/>
      <c r="L70" s="95"/>
      <c r="M70" s="72" t="s">
        <v>14</v>
      </c>
      <c r="N70" s="73"/>
      <c r="O70" s="30">
        <f>SUM(O68:O69)</f>
        <v>0</v>
      </c>
    </row>
    <row r="71" spans="1:15" s="24" customFormat="1" ht="26.45" customHeight="1" x14ac:dyDescent="0.25">
      <c r="A71" s="95"/>
      <c r="B71" s="95"/>
      <c r="C71" s="95"/>
      <c r="D71" s="95"/>
      <c r="E71" s="95"/>
      <c r="F71" s="95"/>
      <c r="G71" s="95"/>
      <c r="H71" s="95"/>
      <c r="I71" s="95"/>
      <c r="J71" s="95"/>
      <c r="K71" s="95"/>
      <c r="L71" s="95"/>
      <c r="M71" s="101" t="s">
        <v>33</v>
      </c>
      <c r="N71" s="102"/>
      <c r="O71" s="29">
        <f>ROUND(SUM(N20:N63),0)</f>
        <v>0</v>
      </c>
    </row>
    <row r="72" spans="1:15" s="24" customFormat="1" ht="26.45" customHeight="1" x14ac:dyDescent="0.25">
      <c r="A72" s="95"/>
      <c r="B72" s="95"/>
      <c r="C72" s="95"/>
      <c r="D72" s="95"/>
      <c r="E72" s="95"/>
      <c r="F72" s="95"/>
      <c r="G72" s="95"/>
      <c r="H72" s="95"/>
      <c r="I72" s="95"/>
      <c r="J72" s="95"/>
      <c r="K72" s="95"/>
      <c r="L72" s="95"/>
      <c r="M72" s="83" t="s">
        <v>32</v>
      </c>
      <c r="N72" s="84"/>
      <c r="O72" s="30">
        <f>SUM(O71)</f>
        <v>0</v>
      </c>
    </row>
    <row r="73" spans="1:15" s="24" customFormat="1" ht="26.45" customHeight="1" x14ac:dyDescent="0.25">
      <c r="A73" s="95"/>
      <c r="B73" s="95"/>
      <c r="C73" s="95"/>
      <c r="D73" s="95"/>
      <c r="E73" s="95"/>
      <c r="F73" s="95"/>
      <c r="G73" s="95"/>
      <c r="H73" s="95"/>
      <c r="I73" s="95"/>
      <c r="J73" s="95"/>
      <c r="K73" s="95"/>
      <c r="L73" s="95"/>
      <c r="M73" s="83" t="s">
        <v>15</v>
      </c>
      <c r="N73" s="84"/>
      <c r="O73" s="30">
        <f>+O67+O70+O72</f>
        <v>0</v>
      </c>
    </row>
    <row r="74" spans="1:15" x14ac:dyDescent="0.25">
      <c r="A74" s="33"/>
      <c r="B74" s="33"/>
      <c r="C74" s="33"/>
      <c r="D74" s="48"/>
      <c r="E74" s="33"/>
      <c r="F74" s="33"/>
    </row>
    <row r="75" spans="1:15" x14ac:dyDescent="0.25">
      <c r="A75" s="33"/>
      <c r="B75" s="91"/>
      <c r="C75" s="91"/>
      <c r="D75" s="48"/>
      <c r="E75" s="33"/>
      <c r="F75" s="33"/>
    </row>
    <row r="76" spans="1:15" x14ac:dyDescent="0.25">
      <c r="A76" s="33"/>
      <c r="B76" s="91"/>
      <c r="C76" s="91"/>
      <c r="D76" s="48"/>
      <c r="E76" s="33"/>
      <c r="F76" s="33"/>
    </row>
    <row r="77" spans="1:15" x14ac:dyDescent="0.25">
      <c r="A77" s="33"/>
      <c r="B77" s="91"/>
      <c r="C77" s="91"/>
      <c r="D77" s="48"/>
      <c r="E77" s="33"/>
      <c r="F77" s="33"/>
    </row>
    <row r="78" spans="1:15" ht="15.75" thickBot="1" x14ac:dyDescent="0.3">
      <c r="A78" s="33"/>
      <c r="B78" s="92"/>
      <c r="C78" s="92"/>
      <c r="D78" s="48"/>
      <c r="E78" s="33"/>
      <c r="F78" s="33"/>
    </row>
    <row r="79" spans="1:15" x14ac:dyDescent="0.25">
      <c r="A79" s="33"/>
      <c r="B79" s="62" t="s">
        <v>20</v>
      </c>
      <c r="C79" s="62"/>
      <c r="D79" s="48"/>
      <c r="E79" s="33"/>
      <c r="F79" s="33"/>
    </row>
    <row r="80" spans="1:15" x14ac:dyDescent="0.25">
      <c r="A80" s="33"/>
      <c r="B80" s="33"/>
      <c r="C80" s="33"/>
      <c r="D80" s="48"/>
      <c r="E80" s="33"/>
      <c r="F80" s="33"/>
    </row>
    <row r="81" spans="1:1" x14ac:dyDescent="0.25">
      <c r="A81" s="32" t="s">
        <v>40</v>
      </c>
    </row>
  </sheetData>
  <sheetProtection selectLockedCells="1"/>
  <mergeCells count="27">
    <mergeCell ref="N2:O5"/>
    <mergeCell ref="B75:C78"/>
    <mergeCell ref="A66:L73"/>
    <mergeCell ref="A65:L65"/>
    <mergeCell ref="A10:B10"/>
    <mergeCell ref="A2:A5"/>
    <mergeCell ref="B2:M2"/>
    <mergeCell ref="B3:M3"/>
    <mergeCell ref="B4:M5"/>
    <mergeCell ref="M71:N71"/>
    <mergeCell ref="M72:N72"/>
    <mergeCell ref="B79:C79"/>
    <mergeCell ref="D14:G14"/>
    <mergeCell ref="D16:G16"/>
    <mergeCell ref="L10:N10"/>
    <mergeCell ref="B64:L64"/>
    <mergeCell ref="M64:N64"/>
    <mergeCell ref="M65:N65"/>
    <mergeCell ref="M66:N66"/>
    <mergeCell ref="M67:N67"/>
    <mergeCell ref="M68:N68"/>
    <mergeCell ref="M69:N69"/>
    <mergeCell ref="M70:N70"/>
    <mergeCell ref="D12:G12"/>
    <mergeCell ref="A12:B16"/>
    <mergeCell ref="F10:H10"/>
    <mergeCell ref="M73:N73"/>
  </mergeCells>
  <dataValidations count="1">
    <dataValidation type="whole" allowBlank="1" showInputMessage="1" showErrorMessage="1" sqref="F20:F63">
      <formula1>0</formula1>
      <formula2>100000000</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G20:G63</xm:sqref>
        </x14:dataValidation>
        <x14:dataValidation type="list" allowBlank="1" showInputMessage="1" showErrorMessage="1">
          <x14:formula1>
            <xm:f>Hoja2!$F$7:$F$8</xm:f>
          </x14:formula1>
          <xm:sqref>I20:I63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cp:lastModifiedBy>
  <cp:lastPrinted>2022-01-27T18:55:46Z</cp:lastPrinted>
  <dcterms:created xsi:type="dcterms:W3CDTF">2017-04-28T13:22:52Z</dcterms:created>
  <dcterms:modified xsi:type="dcterms:W3CDTF">2022-08-24T23:32:29Z</dcterms:modified>
</cp:coreProperties>
</file>