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yrios\Desktop\"/>
    </mc:Choice>
  </mc:AlternateContent>
  <xr:revisionPtr revIDLastSave="0" documentId="13_ncr:1_{DCFAE50B-0D07-46ED-BA93-987CFE6E2686}" xr6:coauthVersionLast="47" xr6:coauthVersionMax="47" xr10:uidLastSave="{00000000-0000-0000-0000-000000000000}"/>
  <bookViews>
    <workbookView xWindow="-108" yWindow="-108" windowWidth="23256" windowHeight="12576" xr2:uid="{00000000-000D-0000-FFFF-FFFF00000000}"/>
  </bookViews>
  <sheets>
    <sheet name="Hoja1" sheetId="1" r:id="rId1"/>
    <sheet name="Hoja2" sheetId="2" state="hidden" r:id="rId2"/>
  </sheets>
  <definedNames>
    <definedName name="_xlnm.Print_Area" localSheetId="0">Hoja1!$A$1:$N$57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44" i="1" l="1"/>
  <c r="N46" i="1" s="1"/>
  <c r="N45" i="1"/>
  <c r="N42" i="1"/>
  <c r="N41" i="1"/>
  <c r="Q42" i="1" s="1"/>
  <c r="G26" i="1" l="1"/>
  <c r="I26" i="1"/>
  <c r="K26" i="1"/>
  <c r="L26" i="1" s="1"/>
  <c r="G27" i="1"/>
  <c r="I27" i="1"/>
  <c r="K27" i="1"/>
  <c r="M27" i="1" s="1"/>
  <c r="G28" i="1"/>
  <c r="I28" i="1"/>
  <c r="K28" i="1"/>
  <c r="M28" i="1" s="1"/>
  <c r="G29" i="1"/>
  <c r="I29" i="1"/>
  <c r="K29" i="1"/>
  <c r="L29" i="1" s="1"/>
  <c r="G30" i="1"/>
  <c r="I30" i="1"/>
  <c r="K30" i="1"/>
  <c r="L30" i="1" s="1"/>
  <c r="G31" i="1"/>
  <c r="I31" i="1"/>
  <c r="J31" i="1" s="1"/>
  <c r="K31" i="1"/>
  <c r="M31" i="1" s="1"/>
  <c r="G32" i="1"/>
  <c r="I32" i="1"/>
  <c r="J32" i="1"/>
  <c r="K32" i="1"/>
  <c r="M32" i="1" s="1"/>
  <c r="G33" i="1"/>
  <c r="I33" i="1"/>
  <c r="K33" i="1"/>
  <c r="L33" i="1" s="1"/>
  <c r="G34" i="1"/>
  <c r="I34" i="1"/>
  <c r="K34" i="1"/>
  <c r="L34" i="1" s="1"/>
  <c r="G35" i="1"/>
  <c r="I35" i="1"/>
  <c r="K35" i="1"/>
  <c r="M35" i="1" s="1"/>
  <c r="G36" i="1"/>
  <c r="J36" i="1" s="1"/>
  <c r="I36" i="1"/>
  <c r="K36" i="1"/>
  <c r="M36" i="1" s="1"/>
  <c r="L36" i="1"/>
  <c r="G37" i="1"/>
  <c r="I37" i="1"/>
  <c r="K37" i="1"/>
  <c r="L37" i="1" s="1"/>
  <c r="G21" i="1"/>
  <c r="I21" i="1"/>
  <c r="K21" i="1"/>
  <c r="G22" i="1"/>
  <c r="I22" i="1"/>
  <c r="K22" i="1"/>
  <c r="M22" i="1" s="1"/>
  <c r="G23" i="1"/>
  <c r="I23" i="1"/>
  <c r="K23" i="1"/>
  <c r="L23" i="1" s="1"/>
  <c r="G24" i="1"/>
  <c r="I24" i="1"/>
  <c r="K24" i="1"/>
  <c r="L24" i="1"/>
  <c r="M24" i="1"/>
  <c r="N24" i="1" s="1"/>
  <c r="J35" i="1" l="1"/>
  <c r="L32" i="1"/>
  <c r="J28" i="1"/>
  <c r="M26" i="1"/>
  <c r="N26" i="1" s="1"/>
  <c r="L21" i="1"/>
  <c r="N40" i="1"/>
  <c r="J22" i="1"/>
  <c r="N36" i="1"/>
  <c r="J33" i="1"/>
  <c r="J29" i="1"/>
  <c r="M23" i="1"/>
  <c r="N23" i="1" s="1"/>
  <c r="J34" i="1"/>
  <c r="M30" i="1"/>
  <c r="N30" i="1" s="1"/>
  <c r="J37" i="1"/>
  <c r="N32" i="1"/>
  <c r="J26" i="1"/>
  <c r="M34" i="1"/>
  <c r="N34" i="1" s="1"/>
  <c r="J30" i="1"/>
  <c r="L28" i="1"/>
  <c r="N28" i="1" s="1"/>
  <c r="J27" i="1"/>
  <c r="L35" i="1"/>
  <c r="N35" i="1" s="1"/>
  <c r="L31" i="1"/>
  <c r="N31" i="1" s="1"/>
  <c r="L27" i="1"/>
  <c r="N27" i="1" s="1"/>
  <c r="M37" i="1"/>
  <c r="N37" i="1" s="1"/>
  <c r="M33" i="1"/>
  <c r="N33" i="1" s="1"/>
  <c r="M29" i="1"/>
  <c r="N29" i="1" s="1"/>
  <c r="J24" i="1"/>
  <c r="J23" i="1"/>
  <c r="J21" i="1"/>
  <c r="L22" i="1"/>
  <c r="N22" i="1" s="1"/>
  <c r="M21" i="1"/>
  <c r="G38" i="1"/>
  <c r="I38" i="1"/>
  <c r="K38" i="1"/>
  <c r="M38" i="1" s="1"/>
  <c r="G39" i="1"/>
  <c r="I39" i="1"/>
  <c r="K39" i="1"/>
  <c r="N21" i="1" l="1"/>
  <c r="L38" i="1"/>
  <c r="N38" i="1" s="1"/>
  <c r="J39" i="1"/>
  <c r="J38" i="1"/>
  <c r="M39" i="1"/>
  <c r="N47" i="1" s="1"/>
  <c r="N48" i="1" s="1"/>
  <c r="L39" i="1"/>
  <c r="N39" i="1" l="1"/>
  <c r="N43" i="1" l="1"/>
  <c r="N4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<sst xmlns="http://schemas.openxmlformats.org/spreadsheetml/2006/main" count="77" uniqueCount="59">
  <si>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</si>
  <si>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</si>
  <si>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</si>
  <si>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</si>
  <si>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</si>
  <si>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</si>
  <si>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</si>
  <si>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</si>
  <si>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</si>
  <si>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</si>
  <si>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</si>
  <si>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</si>
  <si>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</si>
  <si>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</si>
  <si>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</si>
  <si>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</si>
  <si>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</si>
  <si>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</si>
  <si>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</si>
  <si>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</si>
  <si>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</si>
  <si>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</si>
  <si>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</si>
  <si>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 xml:space="preserve">PORCENTAJE DE IVA </t>
  </si>
  <si>
    <t>TIPO DE CONTRIBUYENTE
 (Seleccione una de las siguientes opciones)</t>
  </si>
  <si>
    <t xml:space="preserve">ÍTEM </t>
  </si>
  <si>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</si>
  <si>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</si>
  <si>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</si>
  <si>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</si>
  <si>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</si>
  <si>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</si>
  <si>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</si>
  <si>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PÁGINA 1 DE 1</t>
  </si>
  <si>
    <t>32.1</t>
  </si>
  <si>
    <t>UNIDAD</t>
  </si>
  <si>
    <t>32.1- 41.3</t>
  </si>
  <si>
    <t>ANEXO 3. OFERTA ECONÓMICA</t>
  </si>
  <si>
    <t>CABLEADO ESTRUCTURADO: Suministro e instalacion de punto de red doble Cat 6A: Patch Cord de 5 pies (1,5 mt) Cat.6A, Patch Cord de 10 pies (3 mt) Cat.6A, Cable F/UTP Categoria 6A de 4 pares LSZH, Jack RJ 45 Cat. 6A, Face Plate doble (2), Tapa Ciega para face plate o Blank Insert, Herraje de 24 ports CAT 6A - 19" - 1U, Jack RJ 45 Cat. 6A para herraje patch panel, Ordenador de cable horizontal Frontal 1 UR, Organizador Horizontal 2U Alta Densidad Para Cat6A. DOCUMENTACIÓN, MARCACIÓN Y PRUEBAS: Documentación por obra, Marcación de puerto de patch panel en cinta adhesiva impresa, Marcación de toma logica en cinta adhesiva impresa, Marcación de patch cord en cinta adhesiva impresa, Marcación de cableado en cinta adhesiva impresa, Certificación de canal de cobre F/UTP en categoria 6A blindado, Certificación de par de fibra óptica multimodo   Para conocer las especificaciones Técnicas del CABLEADO ESTRUCTURADO junto a los accesorios y garantías requeridas se pueden observar en los ANEXOS: "Necesidades Soacha fase II_v2 y Proyeccion cableado Soacha F2."</t>
  </si>
  <si>
    <t>CABLE Y ACCESORIOS DE FIBRA ÓPTICA:  Cable de fibra óptica de 6 h OM4 Exterior Armada 50/125. Split kit,6-fib cntl loose tub / 6 fiber unitube splitter kit, Bandeja Modular, 3 Adapter plate, 1U, Adaptador LC Duplex Adapter Plate, 6 fiber, Tapa ciega para espacio de adaptador en bandeja, Conector Fibra LC Multimode 50um, Patch cord de fibra LC/LC Multimode 50um fiber de 2 mt Para conocer las especificaciones Técnicas de CABLE Y ACCESORIOS DE FIBRA ÓPTICA  junto a los accesorios y garantías requeridas se pueden observar en los  ANEXOS:  "Necesidades Soacha fase II_v2  -  Proyeccion cableado Soacha F2 - SOACHA CANALIZACIONES Y DIAGRAMA F2."</t>
  </si>
  <si>
    <t>OBRAS CIVILES, ADECUACIÓN CUARTOS TELECOMUNICACIONES: ADECUACIÓN CUARTOS DE TELECOMUNICACIONES:  *Adecuación TR// Bloque D 1er Piso - TR3 (Lab de Fisiología) *Adecuación TR// Bloque D 1er Piso - TR4 (Lab Software) *Adecuación TR// HAS-200 1er Piso - TR5 *Adecuación TR// Portería Principal - TR6 *Adecuación Cuarto Eléctrico Bloque C 1er Piso CANALIZACION EXTERIOR: * Señalizacion industrial elementos de proteccion de obra, cerramientos con conos, colombinas y cinta.* Localización y replanteo de obras lineales (vías, líneas de flujo y líneas del sistema eléctrico y datos).* Canalizacion electrica subterranea, incluye demolición de concreto, incluye relleno con material extraido y compactación.* Canalizacion electrica subterranea, incluye excavación en terreno natural, incluye relleno con material extraido y compactación.* Suministro e instacion de loza en concreto de 3000 psi* Suministro e instalación de tuberia PVC electrica 2" DB PAVCO tipo pesado.* Suministro e instalación de tuberia PVC electrica 3" DB PAVCO tipo pesado.* Caja de paso inspección 50x50 cm con marco y tapa.* Suministro e instalacion de gato hidraulico. CUARTOS TECNICOS: * Suministro e Instalación de pintura para puertas gris pizarra cortafuego.* Suministro e instalacion de pintura intumicente blanca epoxica muros.* Suministro e instalacion de pintura intumicente blanca epoxica techos.* Desmonte y reinstalación de puerta cambiando sentido ce giro, incluye tornilleria y cambios de accesorios.* Suministro e instalacion de puerta cortafuego, según especificaciones incliuye manija antipanico.* Sumnistro e instalación de techo en Drywall RH.* Suministro e instalación de pañete mortero 1:3 cuarto tecnico.* Sumnistro e instalacion de estuco plastico sobre pañete.* Sumnistro e instalación de muro fibrocemento a una cara para cubir ventanas.* Suministro e instalación de pelicula polarizada vidrios.* Sumnistro e instalación de muro fibrocemento a dos caras para división cuarto tecnico bibiloteca.* Demolicion para apertura de vano puerta, empacado en lonas y trasiego* Demosnte de techos en icopor, incluye desmonte de la estructura.* Suministro e instalacion de puerta metalica cona acabados segunespecificaciones tecnicas para cuarto biblioteca.* Remate filos con concreto para soportar puerta, incluye acero de refuerzo y remates de obra.* Retiro y disposición fianl de escombros empacado e lonas y dispuesto en botadero certificado. Ventana de inspeccion de 40x40 en cielo raso, Bandeja malla 60mm x 150mm rapide electrozincada rejiband, Bandeja malla 60mm x 200mm rapide electrozincada rejiband, Bandeja malla 60mm x 300mm rapide electrozincada rejiband, Soporte adicional para AP´s tipo exterior, Tubo Metálico Tipo EMT 3/4", Tubo Metálico Tipo EMT 1", Tubo Metálico Tipo EMT 2", Coraza Metálica recubierta en PVC Tipo Liquid Tight 3/4", Coraza Metálica recubierta en PVC Tipo Liquid Tight 1", Conector recto para Metálica recubierta en PVC Tipo Liquid Tight 3/4", Conector recto para Metálica recubierta en PVC Tipo Liquid Tight 1", Caja de paso 30x30x15. *AIRES ACONDICIONADOS: CD1 Bloque C, 1er Piso - Cuarto Eléctrico bloque C 1er piso y CD2 Biblioteca 2do piso Para conocer las especificaciones Técnicas de OBRAS CIVILES, ADECUACIÓN CUARTOS TELECOMUNICACIONES  junto a los accesorios y garantías requeridas se pueden observar en los  ANEXOS:  "Necesidades Soacha fase II_v2  -  Proyeccion cableado Soacha F2 - SOACHA CANALIZACIONES Y DIAGRAMA F2."  </t>
  </si>
  <si>
    <t>ACOMETIDAS ELÉCTRICAS: Suministro e instalación de acometida desde tablero existente hasta TGA en S/E, Suministro e instalación de acometida desde TGA hasta TD de TR4, Suministro e instalación de acometida para entrada de UPS en TD de TR4, Suministro e instalación de acometida salida de UPS en TD de TR4, Suministro e instalación de acometida desde TD de TR4 a tablero regulado de TR4,  Suministro e instalación de acometida desde TD de TR4 hasta TD de TR3, Suministro e instalación de acometida para entrada de UPS en TD de TR3, Suministro e instalación de acometida salida de UPS en TD de TR3, Suministro e instalación de acometida desde TD de TR3 a tablero regulado de TR3  Suministro e instalación de acometida desde TGA hasta TD de TR5, Suministro e instalación de acometida para entrada de UPS en TD de TR5, Suministro e instalación de acometida para salida de UPS en TD de TR5, Suministro e instalación de acometida desde TD de TR5 hasta tablero regulado de TR5, Suministro e instalación de acometida desde TD de TR2 hasta TD de TR6, Suministro e instalación de acometida para entrada de UPS en TD de TR6, Suministro e instalación de acometida salida de UPS en TD de TR6, Suministro e instalación de acometida desde TD de TR6 a tablero regulado de TR6  Suministro e instalación de acometida desde TGA hasta TD del cuarto eléctrico Bloque C 1er piso.  Suministro e instalación de acometida para entrada de UPS en TD del cuarto eléctrico Bloque C 1er piso., Suministro e instalación de acometida salida de UPS en TD cuarto eléctrico Bloque C 1er piso., Suministro e instalación de acometida desde TD del cuarto eléctrico Bloque C 1er piso.a tablero regulado del  cuarto eléctrico Bloque C 1er piso. Cable cobre LSZH AWG 10, Cable cobre LSZH Preentorchado AWG 3 X 12 600V ROJO, BLANCO, VERDE, Cable cobre LSZH Preentorchado AWG 3 X 12 600V AZUL, BLANCO, VERDE, Cable de cobre desnudo No. 6, Breaker tipo enchufable 1x20A, Breaker industrial 3x50A, Breaker industrial 3x125A, Tablero 12 ctos trifásico con espacio tot., Tablero 24 ctos trifásico con espacio tot., TOMA 15A 125V 1F+N+T DOBLE POLO TIERRA NEMA 5-15R LEVITON, TOMA 15A 125V 1F+N+T DOBLE POLO TIERRA AISLADO HOSPITALARIO Para conocer las especificaciones Técnicas de ACOMETIDAS ELÉCTRICAS  junto a los accesorios y garantías requeridas se pueden observar en los  ANEXOS:  "Necesidades Soacha fase II_v2  -  Proyeccion cableado Soacha F2 - SOACHA CANALIZACIONES Y DIAGRAMA F2."</t>
  </si>
  <si>
    <t>DISPOSITIVOS UPS :  Suministro e instalación de los dispositivos UPS con sus respectivas conexiones, tableros eléctricos.  Para conocer las especificaciones Técnicas de DISPOSITIVOS UPS  junto a los accesorios y garantías requeridas se pueden observar en los  ANEXOS:  "Necesidades Soacha fase II_v2  -  Proyeccion cableado Soacha F2 y Caracteristicas UPS."</t>
  </si>
  <si>
    <t>SIPRA - APANTALLAMIENTO Y SISTEMA DE PUESTA A TIERRA: Suministro e instalación del sistema SIPRA y el sistema de puesta a tierra que permita la correcta protección de cada uno de los TR. Para conocer las especificaciones Técnicas de SIPRA - APANTALLAMIENTO Y SISTEMA DE PUESTA A TIERRA  junto a los accesorios y garantías requeridas se pueden observar en los  ANEXOS:  "Necesidades Soacha fase II_v2  -  Proyeccion cableado Soacha F2 - SOACHA "</t>
  </si>
  <si>
    <r>
      <t xml:space="preserve">SWITCH DE DISTRIBUCIÓN/ACCESO 48P POE+: </t>
    </r>
    <r>
      <rPr>
        <sz val="9"/>
        <color rgb="FF000000"/>
        <rFont val="Arial"/>
        <family val="2"/>
      </rPr>
      <t xml:space="preserve"> Suministro, instalación y configuración de los equipos activos de red, (switches Core y switches de acceso).   Para conocer las especificaciones Técnicas de los Switches Core y los Switches de acceso junto a los accesorios y garantías requeridas se pueden observar en el ANEXO:  "Necesidades Soacha fase II_v2"</t>
    </r>
  </si>
  <si>
    <r>
      <t xml:space="preserve">Cables DAC:   </t>
    </r>
    <r>
      <rPr>
        <sz val="9"/>
        <color rgb="FF000000"/>
        <rFont val="Arial"/>
        <family val="2"/>
      </rPr>
      <t>Para conocer las especificaciones Técnicas de los cables DAC y garantías requeridas se pueden observar en el ANEXO:  "Necesidades Soacha fase II_v2"</t>
    </r>
  </si>
  <si>
    <r>
      <rPr>
        <b/>
        <u/>
        <sz val="9"/>
        <color rgb="FF000000"/>
        <rFont val="Arial"/>
        <family val="2"/>
      </rPr>
      <t xml:space="preserve">SWITCH DE DISTRIBUCIÓN/ACCESO 24P POE+: </t>
    </r>
    <r>
      <rPr>
        <sz val="9"/>
        <color rgb="FF000000"/>
        <rFont val="Arial"/>
        <family val="2"/>
      </rPr>
      <t xml:space="preserve"> Suministro, instalación y configuración de los equipos activos de red, (switches Core y switches de acceso).   Para conocer las especificaciones Técnicas de los Switches Core y los Switches de acceso junto a los accesorios y garantías requeridas se pueden observar en el ANEXO:  "Necesidades Soacha fase II_v2"</t>
    </r>
  </si>
  <si>
    <r>
      <rPr>
        <b/>
        <u/>
        <sz val="9"/>
        <color rgb="FF000000"/>
        <rFont val="Arial"/>
        <family val="2"/>
      </rPr>
      <t xml:space="preserve">Transceivers a 10GB </t>
    </r>
    <r>
      <rPr>
        <sz val="9"/>
        <color rgb="FF000000"/>
        <rFont val="Arial"/>
        <family val="2"/>
      </rPr>
      <t xml:space="preserve"> 
Para conocer las especificaciones Técnicas de los transceivers a 10GB y garantías requeridas se pueden observar en el ANEXO:  "Necesidades Soacha fase II_v2"</t>
    </r>
  </si>
  <si>
    <t>EQUIPOS DE RED</t>
  </si>
  <si>
    <t>SOLUCIÓN WIFI</t>
  </si>
  <si>
    <r>
      <t>SOLUCIÓN WIFI</t>
    </r>
    <r>
      <rPr>
        <b/>
        <u/>
        <sz val="9"/>
        <color rgb="FF000000"/>
        <rFont val="Arial"/>
        <family val="2"/>
      </rPr>
      <t xml:space="preserve"> Dispositivos ACCESS POINTS – TIPO OUTDOOR compatible con la controladora Virtual SmartZone - Essentials:</t>
    </r>
    <r>
      <rPr>
        <sz val="9"/>
        <color rgb="FF000000"/>
        <rFont val="Arial"/>
        <family val="2"/>
      </rPr>
      <t xml:space="preserve">   Suministro, instalación y configuración de los equipos Access Point, (Indoor y Outdoor) necesarios para la Solución WiFi + garantías, soporte lógico y físico + licenciamiento requerido. Para conocer las especificaciones Técnicas de los </t>
    </r>
    <r>
      <rPr>
        <b/>
        <sz val="9"/>
        <color rgb="FF000000"/>
        <rFont val="Arial"/>
        <family val="2"/>
      </rPr>
      <t>ACCESS POINTS</t>
    </r>
    <r>
      <rPr>
        <sz val="9"/>
        <color rgb="FF000000"/>
        <rFont val="Arial"/>
        <family val="2"/>
      </rPr>
      <t xml:space="preserve"> junto a los accesorios y garantías requeridas se pueden observar en el ANEXO: "Necesidades Soacha fase II_v2."</t>
    </r>
  </si>
  <si>
    <r>
      <t xml:space="preserve"> </t>
    </r>
    <r>
      <rPr>
        <sz val="9"/>
        <color rgb="FF000000"/>
        <rFont val="Arial"/>
        <family val="2"/>
      </rPr>
      <t xml:space="preserve">SOLUCIÓN WIFI </t>
    </r>
    <r>
      <rPr>
        <b/>
        <u/>
        <sz val="9"/>
        <color rgb="FF000000"/>
        <rFont val="Arial"/>
        <family val="2"/>
      </rPr>
      <t xml:space="preserve">Dispositivos ACCESS POINTS – TIPO INDOOR:  compatible con la controladora Virtual SmartZone - Essentials
</t>
    </r>
    <r>
      <rPr>
        <sz val="9"/>
        <color rgb="FF000000"/>
        <rFont val="Arial"/>
        <family val="2"/>
      </rPr>
      <t>Suministro, instalación y configuración de los equipos Access Point, (Indoor y Outdoor) necesarios para la Solución WiFi + garantías, soporte lógico y físico + licenciamiento requerido. Para conocer las especificaciones Técnicas de los ACCESS POINTS junto a los accesorios y garantías requeridas se pueden observar en el ANEXO: "Necesidades Soacha fase II_v2."</t>
    </r>
  </si>
  <si>
    <r>
      <t xml:space="preserve">SOLUCIÓN WIFI : Soporte y Garantía por tres (3) años para los </t>
    </r>
    <r>
      <rPr>
        <b/>
        <u/>
        <sz val="9"/>
        <color rgb="FF000000"/>
        <rFont val="Arial"/>
        <family val="2"/>
      </rPr>
      <t>Dispositivos ACCESS POINTS con la controladora Virtual SmartZone – Essentials.</t>
    </r>
    <r>
      <rPr>
        <sz val="9"/>
        <color rgb="FF000000"/>
        <rFont val="Arial"/>
        <family val="2"/>
      </rPr>
      <t>  
Suministro, instalación y configuración de los equipos Access Point, (Indoor y Outdoor) necesarios para la Solución WiFi + garantías, soporte lógico y físico + licenciamiento requerido. Para conocer las especificaciones Técnicas de los ACCESS POINTS junto a los accesorios y garantías requeridas se pueden observar en el ANEXO: "Necesidades Soacha fase II_v2."</t>
    </r>
  </si>
  <si>
    <r>
      <t xml:space="preserve">SOLUCIÓN WIFI: Soporte de montaje para los </t>
    </r>
    <r>
      <rPr>
        <b/>
        <u/>
        <sz val="9"/>
        <color rgb="FF000000"/>
        <rFont val="Arial"/>
        <family val="2"/>
      </rPr>
      <t>Dispositivos ACCESS POINTS OUTDOOR OMNIDIRECCIONAL – SECTORIAL compatible con la controladora Virtual SmartZone – Essentials.</t>
    </r>
    <r>
      <rPr>
        <sz val="9"/>
        <color rgb="FF000000"/>
        <rFont val="Arial"/>
        <family val="2"/>
      </rPr>
      <t> 
Suministro, instalación y configuración de los equipos Access Point, (Indoor y Outdoor) necesarios para la Solución WiFi + garantías, soporte lógico y físico + licenciamiento requerido. Para conocer las especificaciones Técnicas de los ACCESS POINTS junto a los accesorios y garantías requeridas se pueden observar en el ANEXO: "Necesidades Soacha fase II_v2."</t>
    </r>
  </si>
  <si>
    <r>
      <t xml:space="preserve">SOLUCIÓN WIFI: Licenciamiento perpetuo para la Administración de los para los </t>
    </r>
    <r>
      <rPr>
        <b/>
        <u/>
        <sz val="9"/>
        <color rgb="FF000000"/>
        <rFont val="Arial"/>
        <family val="2"/>
      </rPr>
      <t>Dispositivos ACCESS POINTS con la controladora Virtual SmartZone – Essentials.</t>
    </r>
    <r>
      <rPr>
        <sz val="9"/>
        <color rgb="FF000000"/>
        <rFont val="Arial"/>
        <family val="2"/>
      </rPr>
      <t>  
Suministro, instalación y configuración de los equipos Access Point, (Indoor y Outdoor) necesarios para la Solución WiFi + garantías, soporte lógico y físico + licenciamiento requerido. Para conocer las especificaciones Técnicas de los ACCESS POINTS junto a los accesorios y garantías requeridas se pueden observar en el ANEXO: "Necesidades Soacha fase II_v2."</t>
    </r>
  </si>
  <si>
    <t>SOLUCIÓN WIFI: Licenciamiento perpetuo compatible con el PORTAL CAUTIVO CLOUDPATH para Educación. 
Suministro, instalación y configuración de los equipos Access Point, (Indoor y Outdoor) necesarios para la Solución WiFi + garantías, soporte lógico y físico + licenciamiento requerido. Para conocer las especificaciones Técnicas de los ACCESS POINTS junto a los accesorios y garantías requeridas se pueden observar en el ANEXO: "Necesidades Soacha fase II_v2."</t>
  </si>
  <si>
    <t>SOLUCIÓN WIFI: Soporte de tres (3) años para la licencia compatible con el PORTAL CAUTIVO CLOUDPATH para Educación.
Suministro, instalación y configuración de los equipos Access Point, (Indoor y Outdoor) necesarios para la Solución WiFi + garantías, soporte lógico y físico + licenciamiento requerido. Para conocer las especificaciones Técnicas de los ACCESS POINTS junto a los accesorios y garantías requeridas se pueden observar en el ANEXO: "Necesidades Soacha fase II_v2."</t>
  </si>
  <si>
    <r>
      <t xml:space="preserve">SOLUCIÓN WIFI: Soporte de la controladora </t>
    </r>
    <r>
      <rPr>
        <b/>
        <u/>
        <sz val="9"/>
        <color rgb="FF000000"/>
        <rFont val="Arial"/>
        <family val="2"/>
      </rPr>
      <t>Virtual SmartZone – Essentials</t>
    </r>
    <r>
      <rPr>
        <sz val="9"/>
        <color rgb="FF000000"/>
        <rFont val="Arial"/>
        <family val="2"/>
      </rPr>
      <t xml:space="preserve"> </t>
    </r>
    <r>
      <rPr>
        <u/>
        <sz val="9"/>
        <color rgb="FF000000"/>
        <rFont val="Arial"/>
        <family val="2"/>
      </rPr>
      <t>VSZ-RTU</t>
    </r>
    <r>
      <rPr>
        <sz val="9"/>
        <color rgb="FF000000"/>
        <rFont val="Arial"/>
        <family val="2"/>
      </rPr>
      <t xml:space="preserve"> por 3 años.
Suministro, instalación y configuración de los equipos Access Point, (Indoor y Outdoor) necesarios para la Solución WiFi + garantías, soporte lógico y físico + licenciamiento requerido. Para conocer las especificaciones Técnicas de los ACCESS POINTS junto a los accesorios y garantías requeridas se pueden observar en el ANEXO: "Necesidades Soacha fase II_v2."</t>
    </r>
  </si>
  <si>
    <r>
      <rPr>
        <b/>
        <sz val="9"/>
        <color theme="1"/>
        <rFont val="Arial"/>
        <family val="2"/>
      </rPr>
      <t xml:space="preserve">   </t>
    </r>
    <r>
      <rPr>
        <sz val="9"/>
        <color theme="1"/>
        <rFont val="Arial"/>
        <family val="2"/>
      </rPr>
      <t xml:space="preserve">  </t>
    </r>
    <r>
      <rPr>
        <sz val="9"/>
        <color theme="0" tint="-0.34998626667073579"/>
        <rFont val="Arial"/>
        <family val="2"/>
      </rPr>
      <t xml:space="preserve"> AÑO   /   MES   /   DÍA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</si>
</sst>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9"/>
      <color rgb="FF000000"/>
      <name val="Arial"/>
      <family val="2"/>
    </font>
    <font>
      <sz val="9"/>
      <color rgb="FF000000"/>
      <name val="Arial"/>
      <family val="2"/>
    </font>
    <font>
      <b/>
      <sz val="9"/>
      <color rgb="FF000000"/>
      <name val="Arial"/>
      <family val="2"/>
    </font>
    <font>
      <u/>
      <sz val="9"/>
      <color rgb="FF000000"/>
      <name val="Arial"/>
      <family val="2"/>
    </font>
    <font>
      <sz val="9"/>
      <color theme="1"/>
      <name val="Arial"/>
      <family val="2"/>
    </font>
    <font>
      <b/>
      <sz val="9"/>
      <color rgb="FF292929"/>
      <name val="Arial"/>
      <family val="2"/>
    </font>
    <font>
      <b/>
      <sz val="9"/>
      <color theme="1"/>
      <name val="Arial"/>
      <family val="2"/>
    </font>
    <font>
      <sz val="9"/>
      <color theme="0" tint="-0.34998626667073579"/>
      <name val="Arial"/>
      <family val="2"/>
    </font>
    <font>
      <b/>
      <sz val="9"/>
      <color theme="0"/>
      <name val="Arial"/>
      <family val="2"/>
    </font>
    <font>
      <sz val="9"/>
      <name val="Arial"/>
      <family val="2"/>
    </font>
  </fonts>
  <fills count="38">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A6A6A6"/>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46">
    <xf numFmtId="0" fontId="0" fillId="0" borderId="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 fillId="0" borderId="0" applyNumberFormat="0" applyFill="0" applyBorder="0" applyAlignment="0" applyProtection="0"/>
    <xf numFmtId="0" fontId="5" fillId="0" borderId="16" applyNumberFormat="0" applyFill="0" applyAlignment="0" applyProtection="0"/>
    <xf numFmtId="0" fontId="6" fillId="0" borderId="17" applyNumberFormat="0" applyFill="0" applyAlignment="0" applyProtection="0"/>
    <xf numFmtId="0" fontId="7" fillId="0" borderId="18"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19" applyNumberFormat="0" applyAlignment="0" applyProtection="0"/>
    <xf numFmtId="0" fontId="12" fillId="8" borderId="20" applyNumberFormat="0" applyAlignment="0" applyProtection="0"/>
    <xf numFmtId="0" fontId="13" fillId="8" borderId="19" applyNumberFormat="0" applyAlignment="0" applyProtection="0"/>
    <xf numFmtId="0" fontId="14" fillId="0" borderId="21" applyNumberFormat="0" applyFill="0" applyAlignment="0" applyProtection="0"/>
    <xf numFmtId="0" fontId="15" fillId="9" borderId="22" applyNumberFormat="0" applyAlignment="0" applyProtection="0"/>
    <xf numFmtId="0" fontId="16" fillId="0" borderId="0" applyNumberFormat="0" applyFill="0" applyBorder="0" applyAlignment="0" applyProtection="0"/>
    <xf numFmtId="0" fontId="1" fillId="10" borderId="23" applyNumberFormat="0" applyFont="0" applyAlignment="0" applyProtection="0"/>
    <xf numFmtId="0" fontId="17" fillId="0" borderId="0" applyNumberFormat="0" applyFill="0" applyBorder="0" applyAlignment="0" applyProtection="0"/>
    <xf numFmtId="0" fontId="18" fillId="0" borderId="24" applyNumberFormat="0" applyFill="0" applyAlignment="0" applyProtection="0"/>
    <xf numFmtId="0" fontId="1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70">
    <xf numFmtId="0" fontId="0" fillId="0" borderId="0" xfId="0"/>
    <xf numFmtId="9" fontId="0" fillId="0" borderId="0" xfId="1" applyFont="1"/>
    <xf numFmtId="9" fontId="0" fillId="0" borderId="0" xfId="0" applyNumberFormat="1"/>
    <xf numFmtId="0" fontId="24" fillId="2" borderId="6" xfId="0" applyFont="1" applyFill="1" applyBorder="1" applyAlignment="1" applyProtection="1">
      <alignment horizontal="center" vertical="center" wrapText="1"/>
      <protection locked="0"/>
    </xf>
    <xf numFmtId="43" fontId="28" fillId="3" borderId="1" xfId="3" applyFont="1" applyFill="1" applyBorder="1" applyAlignment="1" applyProtection="1">
      <alignment horizontal="center" vertical="center" wrapText="1"/>
    </xf>
    <xf numFmtId="43" fontId="29" fillId="35" borderId="1" xfId="3" applyFont="1" applyFill="1" applyBorder="1" applyAlignment="1" applyProtection="1">
      <alignment horizontal="center" vertical="center"/>
      <protection locked="0"/>
    </xf>
    <xf numFmtId="9" fontId="24" fillId="35" borderId="1" xfId="1" applyFont="1" applyFill="1" applyBorder="1" applyAlignment="1" applyProtection="1">
      <alignment horizontal="center" vertical="center"/>
      <protection locked="0"/>
    </xf>
    <xf numFmtId="43" fontId="24" fillId="0" borderId="1" xfId="3" applyFont="1" applyFill="1" applyBorder="1" applyAlignment="1" applyProtection="1">
      <alignment horizontal="center" vertical="center"/>
    </xf>
    <xf numFmtId="43" fontId="24" fillId="0" borderId="1" xfId="3" applyFont="1" applyFill="1" applyBorder="1" applyAlignment="1" applyProtection="1">
      <alignment vertical="center"/>
    </xf>
    <xf numFmtId="43" fontId="24" fillId="0" borderId="2" xfId="4" applyFont="1" applyBorder="1" applyAlignment="1" applyProtection="1">
      <alignment vertical="center"/>
    </xf>
    <xf numFmtId="43" fontId="24" fillId="0" borderId="1" xfId="4" applyFont="1" applyBorder="1" applyAlignment="1" applyProtection="1">
      <alignment vertical="center"/>
    </xf>
    <xf numFmtId="43" fontId="26" fillId="0" borderId="1" xfId="4" applyFont="1" applyBorder="1" applyAlignment="1" applyProtection="1">
      <alignment vertical="center"/>
    </xf>
    <xf numFmtId="0" fontId="24" fillId="2" borderId="0" xfId="0" applyFont="1" applyFill="1" applyProtection="1">
      <protection locked="0"/>
    </xf>
    <xf numFmtId="43" fontId="24" fillId="37" borderId="1" xfId="3" applyFont="1" applyFill="1" applyBorder="1" applyAlignment="1" applyProtection="1">
      <alignment horizontal="center" vertical="center"/>
    </xf>
    <xf numFmtId="43" fontId="24" fillId="37" borderId="1" xfId="3" applyFont="1" applyFill="1" applyBorder="1" applyAlignment="1" applyProtection="1">
      <alignment vertical="center"/>
    </xf>
    <xf numFmtId="0" fontId="24" fillId="2" borderId="0" xfId="0" applyFont="1" applyFill="1"/>
    <xf numFmtId="0" fontId="24" fillId="2" borderId="0" xfId="0" applyFont="1" applyFill="1" applyAlignment="1">
      <alignment horizontal="center"/>
    </xf>
    <xf numFmtId="0" fontId="26" fillId="2" borderId="0" xfId="0" applyFont="1" applyFill="1"/>
    <xf numFmtId="0" fontId="26" fillId="2" borderId="1" xfId="0" applyFont="1" applyFill="1" applyBorder="1" applyAlignment="1">
      <alignment vertical="center"/>
    </xf>
    <xf numFmtId="0" fontId="26" fillId="2" borderId="3" xfId="0" applyFont="1" applyFill="1" applyBorder="1" applyAlignment="1">
      <alignment vertical="center"/>
    </xf>
    <xf numFmtId="0" fontId="24" fillId="2" borderId="0" xfId="0" applyFont="1" applyFill="1" applyAlignment="1">
      <alignment horizontal="left"/>
    </xf>
    <xf numFmtId="0" fontId="26" fillId="2" borderId="0" xfId="0" applyFont="1" applyFill="1" applyAlignment="1">
      <alignment horizontal="left"/>
    </xf>
    <xf numFmtId="0" fontId="24" fillId="2" borderId="0" xfId="0" applyFont="1" applyFill="1" applyAlignment="1">
      <alignment horizontal="center" vertical="center" wrapText="1"/>
    </xf>
    <xf numFmtId="0" fontId="28" fillId="3" borderId="1" xfId="0" applyFont="1" applyFill="1" applyBorder="1" applyAlignment="1">
      <alignment horizontal="center" vertical="center" wrapText="1"/>
    </xf>
    <xf numFmtId="0" fontId="24" fillId="2" borderId="0" xfId="0" applyFont="1" applyFill="1" applyAlignment="1">
      <alignment vertical="center"/>
    </xf>
    <xf numFmtId="0" fontId="24" fillId="0" borderId="1" xfId="0" applyFont="1" applyBorder="1" applyAlignment="1">
      <alignment horizontal="center" vertical="center"/>
    </xf>
    <xf numFmtId="0" fontId="20" fillId="36" borderId="1" xfId="0" applyFont="1" applyFill="1" applyBorder="1" applyAlignment="1">
      <alignment horizontal="center" vertical="center" wrapText="1"/>
    </xf>
    <xf numFmtId="0" fontId="24" fillId="37" borderId="1" xfId="0" applyFont="1" applyFill="1" applyBorder="1" applyAlignment="1">
      <alignment horizontal="center" vertical="center" wrapText="1"/>
    </xf>
    <xf numFmtId="43" fontId="29" fillId="37" borderId="1" xfId="3" applyFont="1" applyFill="1" applyBorder="1" applyAlignment="1" applyProtection="1">
      <alignment horizontal="center" vertical="center"/>
    </xf>
    <xf numFmtId="9" fontId="24" fillId="37" borderId="1" xfId="1" applyFont="1" applyFill="1" applyBorder="1" applyAlignment="1" applyProtection="1">
      <alignment horizontal="center" vertical="center"/>
    </xf>
    <xf numFmtId="0" fontId="20" fillId="0" borderId="1" xfId="0" applyFont="1" applyBorder="1" applyAlignment="1">
      <alignment horizontal="justify" vertical="center" wrapText="1"/>
    </xf>
    <xf numFmtId="0" fontId="2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21" fillId="37" borderId="1" xfId="0" applyFont="1" applyFill="1" applyBorder="1" applyAlignment="1">
      <alignment horizontal="center" vertical="center" wrapText="1"/>
    </xf>
    <xf numFmtId="0" fontId="20" fillId="0" borderId="1" xfId="0" applyFont="1" applyBorder="1" applyAlignment="1">
      <alignment vertical="center" wrapText="1"/>
    </xf>
    <xf numFmtId="0" fontId="24" fillId="0" borderId="1" xfId="0" applyFont="1" applyBorder="1" applyAlignment="1">
      <alignment vertical="center" wrapText="1"/>
    </xf>
    <xf numFmtId="0" fontId="24" fillId="2" borderId="1" xfId="0" applyFont="1" applyFill="1" applyBorder="1" applyAlignment="1">
      <alignment horizontal="center" vertical="center"/>
    </xf>
    <xf numFmtId="0" fontId="26" fillId="2" borderId="14" xfId="0" applyFont="1" applyFill="1" applyBorder="1" applyAlignment="1">
      <alignment horizontal="center"/>
    </xf>
    <xf numFmtId="0" fontId="24" fillId="0" borderId="0" xfId="0" applyFont="1" applyAlignment="1">
      <alignment vertical="center"/>
    </xf>
    <xf numFmtId="0" fontId="24" fillId="2" borderId="3" xfId="0" applyFont="1" applyFill="1" applyBorder="1" applyAlignment="1" applyProtection="1">
      <alignment horizontal="center" vertical="center"/>
      <protection locked="0"/>
    </xf>
    <xf numFmtId="0" fontId="24" fillId="2" borderId="4"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protection locked="0"/>
    </xf>
    <xf numFmtId="0" fontId="24" fillId="2" borderId="1" xfId="0" applyFont="1" applyFill="1" applyBorder="1" applyAlignment="1">
      <alignment horizontal="center" vertical="center" wrapText="1"/>
    </xf>
    <xf numFmtId="43" fontId="24" fillId="0" borderId="1" xfId="3" applyFont="1" applyBorder="1" applyAlignment="1" applyProtection="1">
      <alignment horizontal="center" vertical="center" wrapText="1"/>
    </xf>
    <xf numFmtId="43" fontId="26" fillId="0" borderId="1" xfId="3" applyFont="1" applyBorder="1" applyAlignment="1" applyProtection="1">
      <alignment horizontal="center" vertical="center"/>
    </xf>
    <xf numFmtId="43" fontId="24" fillId="0" borderId="1" xfId="3" applyFont="1" applyBorder="1" applyAlignment="1" applyProtection="1">
      <alignment horizontal="center" vertical="center"/>
    </xf>
    <xf numFmtId="0" fontId="28"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13" xfId="0" applyFont="1" applyFill="1" applyBorder="1" applyAlignment="1">
      <alignment horizontal="center" vertical="center" wrapText="1"/>
    </xf>
    <xf numFmtId="0" fontId="25" fillId="0" borderId="26"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30" xfId="0" applyFont="1" applyBorder="1" applyAlignment="1">
      <alignment horizontal="center" vertical="center" wrapText="1"/>
    </xf>
    <xf numFmtId="0" fontId="24" fillId="2" borderId="0" xfId="0" applyFont="1" applyFill="1" applyAlignment="1" applyProtection="1">
      <alignment horizontal="center"/>
      <protection locked="0"/>
    </xf>
    <xf numFmtId="0" fontId="24" fillId="2" borderId="15" xfId="0" applyFont="1" applyFill="1" applyBorder="1" applyAlignment="1" applyProtection="1">
      <alignment horizontal="center"/>
      <protection locked="0"/>
    </xf>
    <xf numFmtId="0" fontId="24" fillId="2" borderId="1" xfId="0" applyFont="1" applyFill="1" applyBorder="1" applyAlignment="1" applyProtection="1">
      <alignment horizontal="left" vertical="center"/>
      <protection locked="0"/>
    </xf>
    <xf numFmtId="0" fontId="21" fillId="0" borderId="1" xfId="0" applyFont="1" applyBorder="1" applyAlignment="1">
      <alignment vertical="top" wrapText="1"/>
    </xf>
    <xf numFmtId="0" fontId="25" fillId="2" borderId="1" xfId="0" applyFont="1" applyFill="1" applyBorder="1" applyAlignment="1">
      <alignment horizontal="center" vertical="center" wrapText="1"/>
    </xf>
    <xf numFmtId="43" fontId="26" fillId="0" borderId="1" xfId="3" applyFont="1" applyBorder="1" applyAlignment="1" applyProtection="1">
      <alignment horizontal="center" vertical="center" wrapText="1"/>
    </xf>
    <xf numFmtId="0" fontId="26" fillId="2" borderId="1" xfId="0" applyFont="1" applyFill="1" applyBorder="1" applyAlignment="1">
      <alignment horizontal="center" vertical="center"/>
    </xf>
    <xf numFmtId="0" fontId="28" fillId="3" borderId="7"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1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6" fillId="2" borderId="1" xfId="0"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7"/>
  <sheetViews>
    <sheetView tabSelected="1" view="pageBreakPreview" zoomScale="70" zoomScaleNormal="70" zoomScaleSheetLayoutView="70" zoomScalePageLayoutView="55" workbookViewId="0">
      <selection activeCell="B51" sqref="B51:B54"/>
    </sheetView>
  </sheetViews>
  <sheetFormatPr baseColWidth="10" defaultColWidth="11.44140625" defaultRowHeight="11.4" x14ac:dyDescent="0.2"/>
  <cols>
    <col min="1" max="1" width="10.6640625" style="15" customWidth="1"/>
    <col min="2" max="2" width="96.6640625" style="15" customWidth="1"/>
    <col min="3" max="3" width="13.33203125" style="15" customWidth="1"/>
    <col min="4" max="4" width="17" style="15" customWidth="1"/>
    <col min="5" max="5" width="22.5546875" style="15" customWidth="1"/>
    <col min="6" max="6" width="14.88671875" style="15" customWidth="1"/>
    <col min="7" max="7" width="14.88671875" style="15" bestFit="1" customWidth="1"/>
    <col min="8" max="8" width="25.88671875" style="15" bestFit="1" customWidth="1"/>
    <col min="9" max="9" width="24.109375" style="15" customWidth="1"/>
    <col min="10" max="11" width="21.44140625" style="15" customWidth="1"/>
    <col min="12" max="12" width="21.109375" style="15" customWidth="1"/>
    <col min="13" max="13" width="21.5546875" style="15" customWidth="1"/>
    <col min="14" max="14" width="30" style="15" customWidth="1"/>
    <col min="15" max="16384" width="11.44140625" style="15"/>
  </cols>
  <sheetData>
    <row r="1" spans="1:14" x14ac:dyDescent="0.2">
      <c r="E1" s="16"/>
    </row>
    <row r="2" spans="1:14" ht="15.75" customHeight="1" x14ac:dyDescent="0.2">
      <c r="A2" s="59"/>
      <c r="B2" s="60" t="s">
        <v>0</v>
      </c>
      <c r="C2" s="60"/>
      <c r="D2" s="60"/>
      <c r="E2" s="60"/>
      <c r="F2" s="60"/>
      <c r="G2" s="60"/>
      <c r="H2" s="60"/>
      <c r="I2" s="60"/>
      <c r="J2" s="60"/>
      <c r="K2" s="60"/>
      <c r="L2" s="60"/>
      <c r="M2" s="50" t="s">
        <v>33</v>
      </c>
      <c r="N2" s="51"/>
    </row>
    <row r="3" spans="1:14" ht="15.75" customHeight="1" x14ac:dyDescent="0.2">
      <c r="A3" s="59"/>
      <c r="B3" s="60" t="s">
        <v>1</v>
      </c>
      <c r="C3" s="60"/>
      <c r="D3" s="60"/>
      <c r="E3" s="60"/>
      <c r="F3" s="60"/>
      <c r="G3" s="60"/>
      <c r="H3" s="60"/>
      <c r="I3" s="60"/>
      <c r="J3" s="60"/>
      <c r="K3" s="60"/>
      <c r="L3" s="60"/>
      <c r="M3" s="52"/>
      <c r="N3" s="53"/>
    </row>
    <row r="4" spans="1:14" ht="16.5" customHeight="1" x14ac:dyDescent="0.2">
      <c r="A4" s="59"/>
      <c r="B4" s="60" t="s">
        <v>37</v>
      </c>
      <c r="C4" s="60"/>
      <c r="D4" s="60"/>
      <c r="E4" s="60"/>
      <c r="F4" s="60"/>
      <c r="G4" s="60"/>
      <c r="H4" s="60"/>
      <c r="I4" s="60"/>
      <c r="J4" s="60"/>
      <c r="K4" s="60"/>
      <c r="L4" s="60"/>
      <c r="M4" s="52"/>
      <c r="N4" s="53"/>
    </row>
    <row r="5" spans="1:14" ht="15" customHeight="1" x14ac:dyDescent="0.2">
      <c r="A5" s="59"/>
      <c r="B5" s="60"/>
      <c r="C5" s="60"/>
      <c r="D5" s="60"/>
      <c r="E5" s="60"/>
      <c r="F5" s="60"/>
      <c r="G5" s="60"/>
      <c r="H5" s="60"/>
      <c r="I5" s="60"/>
      <c r="J5" s="60"/>
      <c r="K5" s="60"/>
      <c r="L5" s="60"/>
      <c r="M5" s="54"/>
      <c r="N5" s="55"/>
    </row>
    <row r="7" spans="1:14" x14ac:dyDescent="0.2">
      <c r="A7" s="15" t="s">
        <v>34</v>
      </c>
    </row>
    <row r="9" spans="1:14" ht="12" x14ac:dyDescent="0.25">
      <c r="A9" s="17" t="s">
        <v>26</v>
      </c>
    </row>
    <row r="10" spans="1:14" ht="50.4" customHeight="1" x14ac:dyDescent="0.2">
      <c r="A10" s="58" t="s">
        <v>58</v>
      </c>
      <c r="B10" s="58"/>
      <c r="D10" s="18" t="s">
        <v>20</v>
      </c>
      <c r="E10" s="69"/>
      <c r="F10" s="69"/>
      <c r="G10" s="69"/>
      <c r="J10" s="19" t="s">
        <v>16</v>
      </c>
      <c r="K10" s="40"/>
      <c r="L10" s="41"/>
      <c r="M10" s="42"/>
    </row>
    <row r="11" spans="1:14" ht="12.6" thickBot="1" x14ac:dyDescent="0.3">
      <c r="A11" s="20"/>
      <c r="B11" s="20"/>
      <c r="D11" s="21"/>
      <c r="E11" s="21"/>
      <c r="F11" s="21"/>
      <c r="J11" s="21"/>
      <c r="K11" s="20"/>
      <c r="L11" s="20"/>
      <c r="M11" s="20"/>
    </row>
    <row r="12" spans="1:14" ht="30.75" customHeight="1" thickBot="1" x14ac:dyDescent="0.3">
      <c r="A12" s="63" t="s">
        <v>24</v>
      </c>
      <c r="B12" s="64"/>
      <c r="C12" s="47" t="s">
        <v>17</v>
      </c>
      <c r="D12" s="48"/>
      <c r="E12" s="48"/>
      <c r="F12" s="49"/>
      <c r="G12" s="3"/>
      <c r="H12" s="22"/>
      <c r="I12" s="22"/>
      <c r="J12" s="21"/>
    </row>
    <row r="13" spans="1:14" ht="12.6" thickBot="1" x14ac:dyDescent="0.3">
      <c r="A13" s="65"/>
      <c r="B13" s="66"/>
      <c r="C13" s="20"/>
      <c r="D13" s="21"/>
      <c r="E13" s="21"/>
      <c r="F13" s="21"/>
      <c r="J13" s="21"/>
    </row>
    <row r="14" spans="1:14" ht="30" customHeight="1" thickBot="1" x14ac:dyDescent="0.3">
      <c r="A14" s="65"/>
      <c r="B14" s="66"/>
      <c r="C14" s="47" t="s">
        <v>18</v>
      </c>
      <c r="D14" s="48"/>
      <c r="E14" s="48"/>
      <c r="F14" s="49"/>
      <c r="G14" s="3"/>
      <c r="H14" s="22"/>
      <c r="I14" s="22"/>
      <c r="J14" s="21"/>
    </row>
    <row r="15" spans="1:14" ht="18.75" customHeight="1" thickBot="1" x14ac:dyDescent="0.3">
      <c r="A15" s="65"/>
      <c r="B15" s="66"/>
      <c r="D15" s="21"/>
      <c r="E15" s="21"/>
      <c r="F15" s="21"/>
      <c r="J15" s="21"/>
    </row>
    <row r="16" spans="1:14" ht="24" customHeight="1" thickBot="1" x14ac:dyDescent="0.3">
      <c r="A16" s="67"/>
      <c r="B16" s="68"/>
      <c r="C16" s="47" t="s">
        <v>21</v>
      </c>
      <c r="D16" s="48"/>
      <c r="E16" s="48"/>
      <c r="F16" s="49"/>
      <c r="G16" s="3"/>
      <c r="H16" s="22"/>
      <c r="I16" s="22"/>
      <c r="J16" s="21"/>
      <c r="K16" s="20"/>
      <c r="L16" s="20"/>
      <c r="M16" s="20"/>
    </row>
    <row r="17" spans="1:14" ht="12" x14ac:dyDescent="0.25">
      <c r="A17" s="20"/>
      <c r="B17" s="20"/>
      <c r="D17" s="21"/>
      <c r="E17" s="21"/>
      <c r="F17" s="21"/>
      <c r="J17" s="21"/>
      <c r="K17" s="20"/>
      <c r="L17" s="20"/>
      <c r="M17" s="20"/>
    </row>
    <row r="19" spans="1:14" s="24" customFormat="1" ht="111.75" customHeight="1" x14ac:dyDescent="0.3">
      <c r="A19" s="23" t="s">
        <v>25</v>
      </c>
      <c r="B19" s="23" t="s">
        <v>2</v>
      </c>
      <c r="C19" s="23" t="s">
        <v>3</v>
      </c>
      <c r="D19" s="23" t="s">
        <v>22</v>
      </c>
      <c r="E19" s="4" t="s">
        <v>4</v>
      </c>
      <c r="F19" s="4" t="s">
        <v>23</v>
      </c>
      <c r="G19" s="4" t="s">
        <v>5</v>
      </c>
      <c r="H19" s="4" t="s">
        <v>28</v>
      </c>
      <c r="I19" s="4" t="s">
        <v>31</v>
      </c>
      <c r="J19" s="4" t="s">
        <v>6</v>
      </c>
      <c r="K19" s="4" t="s">
        <v>7</v>
      </c>
      <c r="L19" s="4" t="s">
        <v>8</v>
      </c>
      <c r="M19" s="4" t="s">
        <v>27</v>
      </c>
      <c r="N19" s="4" t="s">
        <v>9</v>
      </c>
    </row>
    <row r="20" spans="1:14" s="24" customFormat="1" ht="18.600000000000001" customHeight="1" x14ac:dyDescent="0.3">
      <c r="A20" s="25">
        <v>1</v>
      </c>
      <c r="B20" s="26" t="s">
        <v>48</v>
      </c>
      <c r="C20" s="27"/>
      <c r="D20" s="27"/>
      <c r="E20" s="28"/>
      <c r="F20" s="29"/>
      <c r="G20" s="13"/>
      <c r="H20" s="29"/>
      <c r="I20" s="13"/>
      <c r="J20" s="13"/>
      <c r="K20" s="13"/>
      <c r="L20" s="13"/>
      <c r="M20" s="13"/>
      <c r="N20" s="14"/>
    </row>
    <row r="21" spans="1:14" s="24" customFormat="1" ht="58.5" customHeight="1" x14ac:dyDescent="0.3">
      <c r="A21" s="25">
        <v>1.1000000000000001</v>
      </c>
      <c r="B21" s="30" t="s">
        <v>44</v>
      </c>
      <c r="C21" s="31">
        <v>6</v>
      </c>
      <c r="D21" s="32" t="s">
        <v>35</v>
      </c>
      <c r="E21" s="5"/>
      <c r="F21" s="6">
        <v>0</v>
      </c>
      <c r="G21" s="7">
        <f t="shared" ref="G21:G24" si="0">+ROUND(E21*F21,0)</f>
        <v>0</v>
      </c>
      <c r="H21" s="6">
        <v>0</v>
      </c>
      <c r="I21" s="7">
        <f t="shared" ref="I21:I24" si="1">ROUND(E21*H21,0)</f>
        <v>0</v>
      </c>
      <c r="J21" s="7">
        <f t="shared" ref="J21:J24" si="2">ROUND(E21+G21+I21,0)</f>
        <v>0</v>
      </c>
      <c r="K21" s="7">
        <f t="shared" ref="K21:K24" si="3">ROUND(E21*C21,0)</f>
        <v>0</v>
      </c>
      <c r="L21" s="7">
        <f t="shared" ref="L21:L24" si="4">ROUND(K21*F21,0)</f>
        <v>0</v>
      </c>
      <c r="M21" s="7">
        <f t="shared" ref="M21:M24" si="5">ROUND(K21*H21,0)</f>
        <v>0</v>
      </c>
      <c r="N21" s="8">
        <f t="shared" ref="N21:N24" si="6">ROUND(K21+M21+L21,0)</f>
        <v>0</v>
      </c>
    </row>
    <row r="22" spans="1:14" s="24" customFormat="1" ht="61.5" customHeight="1" x14ac:dyDescent="0.3">
      <c r="A22" s="25">
        <v>1.2</v>
      </c>
      <c r="B22" s="33" t="s">
        <v>46</v>
      </c>
      <c r="C22" s="31">
        <v>4</v>
      </c>
      <c r="D22" s="32" t="s">
        <v>35</v>
      </c>
      <c r="E22" s="5"/>
      <c r="F22" s="6">
        <v>0</v>
      </c>
      <c r="G22" s="7">
        <f t="shared" si="0"/>
        <v>0</v>
      </c>
      <c r="H22" s="6">
        <v>0</v>
      </c>
      <c r="I22" s="7">
        <f t="shared" si="1"/>
        <v>0</v>
      </c>
      <c r="J22" s="7">
        <f t="shared" si="2"/>
        <v>0</v>
      </c>
      <c r="K22" s="7">
        <f t="shared" si="3"/>
        <v>0</v>
      </c>
      <c r="L22" s="7">
        <f t="shared" si="4"/>
        <v>0</v>
      </c>
      <c r="M22" s="7">
        <f t="shared" si="5"/>
        <v>0</v>
      </c>
      <c r="N22" s="8">
        <f t="shared" si="6"/>
        <v>0</v>
      </c>
    </row>
    <row r="23" spans="1:14" s="24" customFormat="1" ht="42.75" customHeight="1" x14ac:dyDescent="0.3">
      <c r="A23" s="25">
        <v>1.3</v>
      </c>
      <c r="B23" s="33" t="s">
        <v>47</v>
      </c>
      <c r="C23" s="31">
        <v>12</v>
      </c>
      <c r="D23" s="32" t="s">
        <v>35</v>
      </c>
      <c r="E23" s="5"/>
      <c r="F23" s="6">
        <v>0</v>
      </c>
      <c r="G23" s="7">
        <f t="shared" si="0"/>
        <v>0</v>
      </c>
      <c r="H23" s="6">
        <v>0</v>
      </c>
      <c r="I23" s="7">
        <f t="shared" si="1"/>
        <v>0</v>
      </c>
      <c r="J23" s="7">
        <f t="shared" si="2"/>
        <v>0</v>
      </c>
      <c r="K23" s="7">
        <f t="shared" si="3"/>
        <v>0</v>
      </c>
      <c r="L23" s="7">
        <f t="shared" si="4"/>
        <v>0</v>
      </c>
      <c r="M23" s="7">
        <f t="shared" si="5"/>
        <v>0</v>
      </c>
      <c r="N23" s="8">
        <f t="shared" si="6"/>
        <v>0</v>
      </c>
    </row>
    <row r="24" spans="1:14" s="24" customFormat="1" ht="37.5" customHeight="1" x14ac:dyDescent="0.3">
      <c r="A24" s="25">
        <v>1.4</v>
      </c>
      <c r="B24" s="30" t="s">
        <v>45</v>
      </c>
      <c r="C24" s="31">
        <v>10</v>
      </c>
      <c r="D24" s="32" t="s">
        <v>35</v>
      </c>
      <c r="E24" s="5"/>
      <c r="F24" s="6">
        <v>0</v>
      </c>
      <c r="G24" s="7">
        <f t="shared" si="0"/>
        <v>0</v>
      </c>
      <c r="H24" s="6">
        <v>0</v>
      </c>
      <c r="I24" s="7">
        <f t="shared" si="1"/>
        <v>0</v>
      </c>
      <c r="J24" s="7">
        <f t="shared" si="2"/>
        <v>0</v>
      </c>
      <c r="K24" s="7">
        <f t="shared" si="3"/>
        <v>0</v>
      </c>
      <c r="L24" s="7">
        <f t="shared" si="4"/>
        <v>0</v>
      </c>
      <c r="M24" s="7">
        <f t="shared" si="5"/>
        <v>0</v>
      </c>
      <c r="N24" s="8">
        <f t="shared" si="6"/>
        <v>0</v>
      </c>
    </row>
    <row r="25" spans="1:14" s="24" customFormat="1" ht="16.95" customHeight="1" x14ac:dyDescent="0.3">
      <c r="A25" s="25">
        <v>2</v>
      </c>
      <c r="B25" s="26" t="s">
        <v>49</v>
      </c>
      <c r="C25" s="34"/>
      <c r="D25" s="27"/>
      <c r="E25" s="28"/>
      <c r="F25" s="29"/>
      <c r="G25" s="13"/>
      <c r="H25" s="29"/>
      <c r="I25" s="13"/>
      <c r="J25" s="13"/>
      <c r="K25" s="13"/>
      <c r="L25" s="13"/>
      <c r="M25" s="13"/>
      <c r="N25" s="14"/>
    </row>
    <row r="26" spans="1:14" s="24" customFormat="1" ht="90.75" customHeight="1" x14ac:dyDescent="0.3">
      <c r="A26" s="25">
        <v>2.1</v>
      </c>
      <c r="B26" s="35" t="s">
        <v>51</v>
      </c>
      <c r="C26" s="31">
        <v>17</v>
      </c>
      <c r="D26" s="32" t="s">
        <v>35</v>
      </c>
      <c r="E26" s="5"/>
      <c r="F26" s="6">
        <v>0</v>
      </c>
      <c r="G26" s="7">
        <f t="shared" ref="G26:G37" si="7">+ROUND(E26*F26,0)</f>
        <v>0</v>
      </c>
      <c r="H26" s="6">
        <v>0</v>
      </c>
      <c r="I26" s="7">
        <f t="shared" ref="I26:I37" si="8">ROUND(E26*H26,0)</f>
        <v>0</v>
      </c>
      <c r="J26" s="7">
        <f t="shared" ref="J26:J37" si="9">ROUND(E26+G26+I26,0)</f>
        <v>0</v>
      </c>
      <c r="K26" s="7">
        <f t="shared" ref="K26:K37" si="10">ROUND(E26*C26,0)</f>
        <v>0</v>
      </c>
      <c r="L26" s="7">
        <f t="shared" ref="L26:L37" si="11">ROUND(K26*F26,0)</f>
        <v>0</v>
      </c>
      <c r="M26" s="7">
        <f t="shared" ref="M26:M37" si="12">ROUND(K26*H26,0)</f>
        <v>0</v>
      </c>
      <c r="N26" s="8">
        <f t="shared" ref="N26:N37" si="13">ROUND(K26+M26+L26,0)</f>
        <v>0</v>
      </c>
    </row>
    <row r="27" spans="1:14" s="24" customFormat="1" ht="87" customHeight="1" x14ac:dyDescent="0.3">
      <c r="A27" s="25">
        <v>2.2000000000000002</v>
      </c>
      <c r="B27" s="33" t="s">
        <v>50</v>
      </c>
      <c r="C27" s="31">
        <v>16</v>
      </c>
      <c r="D27" s="32" t="s">
        <v>35</v>
      </c>
      <c r="E27" s="5"/>
      <c r="F27" s="6">
        <v>0</v>
      </c>
      <c r="G27" s="7">
        <f t="shared" si="7"/>
        <v>0</v>
      </c>
      <c r="H27" s="6">
        <v>0</v>
      </c>
      <c r="I27" s="7">
        <f t="shared" si="8"/>
        <v>0</v>
      </c>
      <c r="J27" s="7">
        <f t="shared" si="9"/>
        <v>0</v>
      </c>
      <c r="K27" s="7">
        <f t="shared" si="10"/>
        <v>0</v>
      </c>
      <c r="L27" s="7">
        <f t="shared" si="11"/>
        <v>0</v>
      </c>
      <c r="M27" s="7">
        <f t="shared" si="12"/>
        <v>0</v>
      </c>
      <c r="N27" s="8">
        <f t="shared" si="13"/>
        <v>0</v>
      </c>
    </row>
    <row r="28" spans="1:14" s="24" customFormat="1" ht="79.5" customHeight="1" x14ac:dyDescent="0.3">
      <c r="A28" s="25">
        <v>2.2999999999999998</v>
      </c>
      <c r="B28" s="33" t="s">
        <v>52</v>
      </c>
      <c r="C28" s="31">
        <v>33</v>
      </c>
      <c r="D28" s="32" t="s">
        <v>35</v>
      </c>
      <c r="E28" s="5"/>
      <c r="F28" s="6">
        <v>0</v>
      </c>
      <c r="G28" s="7">
        <f t="shared" si="7"/>
        <v>0</v>
      </c>
      <c r="H28" s="6">
        <v>0</v>
      </c>
      <c r="I28" s="7">
        <f t="shared" si="8"/>
        <v>0</v>
      </c>
      <c r="J28" s="7">
        <f t="shared" si="9"/>
        <v>0</v>
      </c>
      <c r="K28" s="7">
        <f t="shared" si="10"/>
        <v>0</v>
      </c>
      <c r="L28" s="7">
        <f t="shared" si="11"/>
        <v>0</v>
      </c>
      <c r="M28" s="7">
        <f t="shared" si="12"/>
        <v>0</v>
      </c>
      <c r="N28" s="8">
        <f t="shared" si="13"/>
        <v>0</v>
      </c>
    </row>
    <row r="29" spans="1:14" s="24" customFormat="1" ht="102.75" customHeight="1" x14ac:dyDescent="0.3">
      <c r="A29" s="25">
        <v>2.4</v>
      </c>
      <c r="B29" s="33" t="s">
        <v>53</v>
      </c>
      <c r="C29" s="31">
        <v>16</v>
      </c>
      <c r="D29" s="32" t="s">
        <v>35</v>
      </c>
      <c r="E29" s="5"/>
      <c r="F29" s="6">
        <v>0</v>
      </c>
      <c r="G29" s="7">
        <f t="shared" si="7"/>
        <v>0</v>
      </c>
      <c r="H29" s="6">
        <v>0</v>
      </c>
      <c r="I29" s="7">
        <f t="shared" si="8"/>
        <v>0</v>
      </c>
      <c r="J29" s="7">
        <f t="shared" si="9"/>
        <v>0</v>
      </c>
      <c r="K29" s="7">
        <f t="shared" si="10"/>
        <v>0</v>
      </c>
      <c r="L29" s="7">
        <f t="shared" si="11"/>
        <v>0</v>
      </c>
      <c r="M29" s="7">
        <f t="shared" si="12"/>
        <v>0</v>
      </c>
      <c r="N29" s="8">
        <f t="shared" si="13"/>
        <v>0</v>
      </c>
    </row>
    <row r="30" spans="1:14" s="24" customFormat="1" ht="88.5" customHeight="1" x14ac:dyDescent="0.3">
      <c r="A30" s="25">
        <v>2.5</v>
      </c>
      <c r="B30" s="33" t="s">
        <v>54</v>
      </c>
      <c r="C30" s="31">
        <v>33</v>
      </c>
      <c r="D30" s="32" t="s">
        <v>35</v>
      </c>
      <c r="E30" s="5"/>
      <c r="F30" s="6">
        <v>0</v>
      </c>
      <c r="G30" s="7">
        <f t="shared" si="7"/>
        <v>0</v>
      </c>
      <c r="H30" s="6">
        <v>0</v>
      </c>
      <c r="I30" s="7">
        <f t="shared" si="8"/>
        <v>0</v>
      </c>
      <c r="J30" s="7">
        <f t="shared" si="9"/>
        <v>0</v>
      </c>
      <c r="K30" s="7">
        <f t="shared" si="10"/>
        <v>0</v>
      </c>
      <c r="L30" s="7">
        <f t="shared" si="11"/>
        <v>0</v>
      </c>
      <c r="M30" s="7">
        <f t="shared" si="12"/>
        <v>0</v>
      </c>
      <c r="N30" s="8">
        <f t="shared" si="13"/>
        <v>0</v>
      </c>
    </row>
    <row r="31" spans="1:14" s="24" customFormat="1" ht="87" customHeight="1" x14ac:dyDescent="0.3">
      <c r="A31" s="25">
        <v>2.6</v>
      </c>
      <c r="B31" s="33" t="s">
        <v>55</v>
      </c>
      <c r="C31" s="31">
        <v>2000</v>
      </c>
      <c r="D31" s="32" t="s">
        <v>35</v>
      </c>
      <c r="E31" s="5"/>
      <c r="F31" s="6">
        <v>0</v>
      </c>
      <c r="G31" s="7">
        <f t="shared" si="7"/>
        <v>0</v>
      </c>
      <c r="H31" s="6">
        <v>0</v>
      </c>
      <c r="I31" s="7">
        <f t="shared" si="8"/>
        <v>0</v>
      </c>
      <c r="J31" s="7">
        <f t="shared" si="9"/>
        <v>0</v>
      </c>
      <c r="K31" s="7">
        <f t="shared" si="10"/>
        <v>0</v>
      </c>
      <c r="L31" s="7">
        <f t="shared" si="11"/>
        <v>0</v>
      </c>
      <c r="M31" s="7">
        <f t="shared" si="12"/>
        <v>0</v>
      </c>
      <c r="N31" s="8">
        <f t="shared" si="13"/>
        <v>0</v>
      </c>
    </row>
    <row r="32" spans="1:14" s="24" customFormat="1" ht="87" customHeight="1" x14ac:dyDescent="0.3">
      <c r="A32" s="25">
        <v>2.7</v>
      </c>
      <c r="B32" s="33" t="s">
        <v>56</v>
      </c>
      <c r="C32" s="31">
        <v>2000</v>
      </c>
      <c r="D32" s="32" t="s">
        <v>35</v>
      </c>
      <c r="E32" s="5"/>
      <c r="F32" s="6">
        <v>0</v>
      </c>
      <c r="G32" s="7">
        <f t="shared" si="7"/>
        <v>0</v>
      </c>
      <c r="H32" s="6">
        <v>0</v>
      </c>
      <c r="I32" s="7">
        <f t="shared" si="8"/>
        <v>0</v>
      </c>
      <c r="J32" s="7">
        <f t="shared" si="9"/>
        <v>0</v>
      </c>
      <c r="K32" s="7">
        <f t="shared" si="10"/>
        <v>0</v>
      </c>
      <c r="L32" s="7">
        <f t="shared" si="11"/>
        <v>0</v>
      </c>
      <c r="M32" s="7">
        <f t="shared" si="12"/>
        <v>0</v>
      </c>
      <c r="N32" s="8">
        <f t="shared" si="13"/>
        <v>0</v>
      </c>
    </row>
    <row r="33" spans="1:17" s="24" customFormat="1" ht="76.5" customHeight="1" x14ac:dyDescent="0.3">
      <c r="A33" s="25">
        <v>2.8</v>
      </c>
      <c r="B33" s="33" t="s">
        <v>57</v>
      </c>
      <c r="C33" s="31">
        <v>1</v>
      </c>
      <c r="D33" s="32" t="s">
        <v>35</v>
      </c>
      <c r="E33" s="5"/>
      <c r="F33" s="6">
        <v>0</v>
      </c>
      <c r="G33" s="7">
        <f t="shared" si="7"/>
        <v>0</v>
      </c>
      <c r="H33" s="6">
        <v>0</v>
      </c>
      <c r="I33" s="7">
        <f t="shared" si="8"/>
        <v>0</v>
      </c>
      <c r="J33" s="7">
        <f t="shared" si="9"/>
        <v>0</v>
      </c>
      <c r="K33" s="7">
        <f t="shared" si="10"/>
        <v>0</v>
      </c>
      <c r="L33" s="7">
        <f t="shared" si="11"/>
        <v>0</v>
      </c>
      <c r="M33" s="7">
        <f t="shared" si="12"/>
        <v>0</v>
      </c>
      <c r="N33" s="8">
        <f t="shared" si="13"/>
        <v>0</v>
      </c>
    </row>
    <row r="34" spans="1:17" s="24" customFormat="1" ht="155.25" customHeight="1" x14ac:dyDescent="0.3">
      <c r="A34" s="25">
        <v>3</v>
      </c>
      <c r="B34" s="36" t="s">
        <v>38</v>
      </c>
      <c r="C34" s="32">
        <v>1</v>
      </c>
      <c r="D34" s="32" t="s">
        <v>35</v>
      </c>
      <c r="E34" s="5"/>
      <c r="F34" s="6">
        <v>0</v>
      </c>
      <c r="G34" s="7">
        <f t="shared" si="7"/>
        <v>0</v>
      </c>
      <c r="H34" s="6">
        <v>0</v>
      </c>
      <c r="I34" s="7">
        <f t="shared" si="8"/>
        <v>0</v>
      </c>
      <c r="J34" s="7">
        <f t="shared" si="9"/>
        <v>0</v>
      </c>
      <c r="K34" s="7">
        <f t="shared" si="10"/>
        <v>0</v>
      </c>
      <c r="L34" s="7">
        <f t="shared" si="11"/>
        <v>0</v>
      </c>
      <c r="M34" s="7">
        <f t="shared" si="12"/>
        <v>0</v>
      </c>
      <c r="N34" s="8">
        <f t="shared" si="13"/>
        <v>0</v>
      </c>
    </row>
    <row r="35" spans="1:17" s="24" customFormat="1" ht="97.5" customHeight="1" x14ac:dyDescent="0.3">
      <c r="A35" s="25">
        <v>4</v>
      </c>
      <c r="B35" s="36" t="s">
        <v>39</v>
      </c>
      <c r="C35" s="32">
        <v>1</v>
      </c>
      <c r="D35" s="32" t="s">
        <v>35</v>
      </c>
      <c r="E35" s="5"/>
      <c r="F35" s="6">
        <v>0</v>
      </c>
      <c r="G35" s="7">
        <f t="shared" si="7"/>
        <v>0</v>
      </c>
      <c r="H35" s="6">
        <v>0</v>
      </c>
      <c r="I35" s="7">
        <f t="shared" si="8"/>
        <v>0</v>
      </c>
      <c r="J35" s="7">
        <f t="shared" si="9"/>
        <v>0</v>
      </c>
      <c r="K35" s="7">
        <f t="shared" si="10"/>
        <v>0</v>
      </c>
      <c r="L35" s="7">
        <f t="shared" si="11"/>
        <v>0</v>
      </c>
      <c r="M35" s="7">
        <f t="shared" si="12"/>
        <v>0</v>
      </c>
      <c r="N35" s="8">
        <f t="shared" si="13"/>
        <v>0</v>
      </c>
    </row>
    <row r="36" spans="1:17" s="24" customFormat="1" ht="330.6" x14ac:dyDescent="0.3">
      <c r="A36" s="25">
        <v>5</v>
      </c>
      <c r="B36" s="36" t="s">
        <v>40</v>
      </c>
      <c r="C36" s="32">
        <v>1</v>
      </c>
      <c r="D36" s="32" t="s">
        <v>35</v>
      </c>
      <c r="E36" s="5"/>
      <c r="F36" s="6">
        <v>0</v>
      </c>
      <c r="G36" s="7">
        <f t="shared" si="7"/>
        <v>0</v>
      </c>
      <c r="H36" s="6">
        <v>0</v>
      </c>
      <c r="I36" s="7">
        <f t="shared" si="8"/>
        <v>0</v>
      </c>
      <c r="J36" s="7">
        <f t="shared" si="9"/>
        <v>0</v>
      </c>
      <c r="K36" s="7">
        <f t="shared" si="10"/>
        <v>0</v>
      </c>
      <c r="L36" s="7">
        <f t="shared" si="11"/>
        <v>0</v>
      </c>
      <c r="M36" s="7">
        <f t="shared" si="12"/>
        <v>0</v>
      </c>
      <c r="N36" s="8">
        <f t="shared" si="13"/>
        <v>0</v>
      </c>
    </row>
    <row r="37" spans="1:17" s="24" customFormat="1" ht="239.4" x14ac:dyDescent="0.3">
      <c r="A37" s="25">
        <v>6</v>
      </c>
      <c r="B37" s="36" t="s">
        <v>41</v>
      </c>
      <c r="C37" s="32">
        <v>1</v>
      </c>
      <c r="D37" s="32" t="s">
        <v>35</v>
      </c>
      <c r="E37" s="5"/>
      <c r="F37" s="6">
        <v>0</v>
      </c>
      <c r="G37" s="7">
        <f t="shared" si="7"/>
        <v>0</v>
      </c>
      <c r="H37" s="6">
        <v>0</v>
      </c>
      <c r="I37" s="7">
        <f t="shared" si="8"/>
        <v>0</v>
      </c>
      <c r="J37" s="7">
        <f t="shared" si="9"/>
        <v>0</v>
      </c>
      <c r="K37" s="7">
        <f t="shared" si="10"/>
        <v>0</v>
      </c>
      <c r="L37" s="7">
        <f t="shared" si="11"/>
        <v>0</v>
      </c>
      <c r="M37" s="7">
        <f t="shared" si="12"/>
        <v>0</v>
      </c>
      <c r="N37" s="8">
        <f t="shared" si="13"/>
        <v>0</v>
      </c>
    </row>
    <row r="38" spans="1:17" s="24" customFormat="1" ht="63" customHeight="1" x14ac:dyDescent="0.3">
      <c r="A38" s="25">
        <v>7</v>
      </c>
      <c r="B38" s="36" t="s">
        <v>42</v>
      </c>
      <c r="C38" s="32">
        <v>1</v>
      </c>
      <c r="D38" s="32" t="s">
        <v>35</v>
      </c>
      <c r="E38" s="5"/>
      <c r="F38" s="6">
        <v>0</v>
      </c>
      <c r="G38" s="7">
        <f t="shared" ref="G38:G39" si="14">+ROUND(E38*F38,0)</f>
        <v>0</v>
      </c>
      <c r="H38" s="6">
        <v>0</v>
      </c>
      <c r="I38" s="7">
        <f t="shared" ref="I38:I39" si="15">ROUND(E38*H38,0)</f>
        <v>0</v>
      </c>
      <c r="J38" s="7">
        <f t="shared" ref="J38:J39" si="16">ROUND(E38+G38+I38,0)</f>
        <v>0</v>
      </c>
      <c r="K38" s="7">
        <f t="shared" ref="K38:K39" si="17">ROUND(E38*C38,0)</f>
        <v>0</v>
      </c>
      <c r="L38" s="7">
        <f t="shared" ref="L38:L39" si="18">ROUND(K38*F38,0)</f>
        <v>0</v>
      </c>
      <c r="M38" s="7">
        <f t="shared" ref="M38:M39" si="19">ROUND(K38*H38,0)</f>
        <v>0</v>
      </c>
      <c r="N38" s="8">
        <f t="shared" ref="N38:N39" si="20">ROUND(K38+M38+L38,0)</f>
        <v>0</v>
      </c>
    </row>
    <row r="39" spans="1:17" s="24" customFormat="1" ht="75" customHeight="1" x14ac:dyDescent="0.3">
      <c r="A39" s="25">
        <v>8</v>
      </c>
      <c r="B39" s="36" t="s">
        <v>43</v>
      </c>
      <c r="C39" s="32">
        <v>1</v>
      </c>
      <c r="D39" s="32" t="s">
        <v>35</v>
      </c>
      <c r="E39" s="5"/>
      <c r="F39" s="6">
        <v>0</v>
      </c>
      <c r="G39" s="7">
        <f t="shared" si="14"/>
        <v>0</v>
      </c>
      <c r="H39" s="6">
        <v>0</v>
      </c>
      <c r="I39" s="7">
        <f t="shared" si="15"/>
        <v>0</v>
      </c>
      <c r="J39" s="7">
        <f t="shared" si="16"/>
        <v>0</v>
      </c>
      <c r="K39" s="7">
        <f t="shared" si="17"/>
        <v>0</v>
      </c>
      <c r="L39" s="7">
        <f t="shared" si="18"/>
        <v>0</v>
      </c>
      <c r="M39" s="7">
        <f t="shared" si="19"/>
        <v>0</v>
      </c>
      <c r="N39" s="8">
        <f t="shared" si="20"/>
        <v>0</v>
      </c>
    </row>
    <row r="40" spans="1:17" s="24" customFormat="1" ht="42" customHeight="1" x14ac:dyDescent="0.3">
      <c r="A40" s="37"/>
      <c r="B40" s="43"/>
      <c r="C40" s="43"/>
      <c r="D40" s="43"/>
      <c r="E40" s="43"/>
      <c r="F40" s="43"/>
      <c r="G40" s="43"/>
      <c r="H40" s="43"/>
      <c r="I40" s="43"/>
      <c r="J40" s="43"/>
      <c r="K40" s="43"/>
      <c r="L40" s="44" t="s">
        <v>32</v>
      </c>
      <c r="M40" s="44"/>
      <c r="N40" s="9">
        <f>SUMIF(F:F,0%,K:K)</f>
        <v>0</v>
      </c>
    </row>
    <row r="41" spans="1:17" s="24" customFormat="1" ht="39" customHeight="1" x14ac:dyDescent="0.3">
      <c r="A41" s="62"/>
      <c r="B41" s="62"/>
      <c r="C41" s="62"/>
      <c r="D41" s="62"/>
      <c r="E41" s="62"/>
      <c r="F41" s="62"/>
      <c r="G41" s="62"/>
      <c r="H41" s="62"/>
      <c r="I41" s="62"/>
      <c r="J41" s="62"/>
      <c r="K41" s="62"/>
      <c r="L41" s="44" t="s">
        <v>10</v>
      </c>
      <c r="M41" s="44"/>
      <c r="N41" s="10">
        <f>SUMIF(F:F,5%,K:K)</f>
        <v>0</v>
      </c>
    </row>
    <row r="42" spans="1:17" s="24" customFormat="1" ht="26.4" customHeight="1" x14ac:dyDescent="0.3">
      <c r="A42" s="62"/>
      <c r="B42" s="62"/>
      <c r="C42" s="62"/>
      <c r="D42" s="62"/>
      <c r="E42" s="62"/>
      <c r="F42" s="62"/>
      <c r="G42" s="62"/>
      <c r="H42" s="62"/>
      <c r="I42" s="62"/>
      <c r="J42" s="62"/>
      <c r="K42" s="62"/>
      <c r="L42" s="44" t="s">
        <v>11</v>
      </c>
      <c r="M42" s="44"/>
      <c r="N42" s="10">
        <f>SUMIF(F:F,19%,K:K)</f>
        <v>0</v>
      </c>
      <c r="Q42" s="24">
        <f>+N41*5%</f>
        <v>0</v>
      </c>
    </row>
    <row r="43" spans="1:17" s="24" customFormat="1" ht="26.4" customHeight="1" x14ac:dyDescent="0.3">
      <c r="A43" s="62"/>
      <c r="B43" s="62"/>
      <c r="C43" s="62"/>
      <c r="D43" s="62"/>
      <c r="E43" s="62"/>
      <c r="F43" s="62"/>
      <c r="G43" s="62"/>
      <c r="H43" s="62"/>
      <c r="I43" s="62"/>
      <c r="J43" s="62"/>
      <c r="K43" s="62"/>
      <c r="L43" s="45" t="s">
        <v>7</v>
      </c>
      <c r="M43" s="45"/>
      <c r="N43" s="11">
        <f>SUM(N40:N42)</f>
        <v>0</v>
      </c>
    </row>
    <row r="44" spans="1:17" s="24" customFormat="1" ht="26.4" customHeight="1" x14ac:dyDescent="0.3">
      <c r="A44" s="62"/>
      <c r="B44" s="62"/>
      <c r="C44" s="62"/>
      <c r="D44" s="62"/>
      <c r="E44" s="62"/>
      <c r="F44" s="62"/>
      <c r="G44" s="62"/>
      <c r="H44" s="62"/>
      <c r="I44" s="62"/>
      <c r="J44" s="62"/>
      <c r="K44" s="62"/>
      <c r="L44" s="46" t="s">
        <v>12</v>
      </c>
      <c r="M44" s="46"/>
      <c r="N44" s="10">
        <f>SUMIF(F:F,5%,L:L)</f>
        <v>0</v>
      </c>
    </row>
    <row r="45" spans="1:17" s="24" customFormat="1" ht="26.4" customHeight="1" x14ac:dyDescent="0.3">
      <c r="A45" s="62"/>
      <c r="B45" s="62"/>
      <c r="C45" s="62"/>
      <c r="D45" s="62"/>
      <c r="E45" s="62"/>
      <c r="F45" s="62"/>
      <c r="G45" s="62"/>
      <c r="H45" s="62"/>
      <c r="I45" s="62"/>
      <c r="J45" s="62"/>
      <c r="K45" s="62"/>
      <c r="L45" s="46" t="s">
        <v>13</v>
      </c>
      <c r="M45" s="46"/>
      <c r="N45" s="10">
        <f>SUMIF(F:F,19%,L:L)</f>
        <v>0</v>
      </c>
    </row>
    <row r="46" spans="1:17" s="24" customFormat="1" ht="26.4" customHeight="1" x14ac:dyDescent="0.3">
      <c r="A46" s="62"/>
      <c r="B46" s="62"/>
      <c r="C46" s="62"/>
      <c r="D46" s="62"/>
      <c r="E46" s="62"/>
      <c r="F46" s="62"/>
      <c r="G46" s="62"/>
      <c r="H46" s="62"/>
      <c r="I46" s="62"/>
      <c r="J46" s="62"/>
      <c r="K46" s="62"/>
      <c r="L46" s="45" t="s">
        <v>14</v>
      </c>
      <c r="M46" s="45"/>
      <c r="N46" s="11">
        <f>SUM(N44:N45)</f>
        <v>0</v>
      </c>
    </row>
    <row r="47" spans="1:17" s="24" customFormat="1" ht="26.4" customHeight="1" x14ac:dyDescent="0.3">
      <c r="A47" s="62"/>
      <c r="B47" s="62"/>
      <c r="C47" s="62"/>
      <c r="D47" s="62"/>
      <c r="E47" s="62"/>
      <c r="F47" s="62"/>
      <c r="G47" s="62"/>
      <c r="H47" s="62"/>
      <c r="I47" s="62"/>
      <c r="J47" s="62"/>
      <c r="K47" s="62"/>
      <c r="L47" s="44" t="s">
        <v>30</v>
      </c>
      <c r="M47" s="44"/>
      <c r="N47" s="10">
        <f>ROUND(SUM(M20:M39),0)</f>
        <v>0</v>
      </c>
    </row>
    <row r="48" spans="1:17" s="24" customFormat="1" ht="26.4" customHeight="1" x14ac:dyDescent="0.3">
      <c r="A48" s="62"/>
      <c r="B48" s="62"/>
      <c r="C48" s="62"/>
      <c r="D48" s="62"/>
      <c r="E48" s="62"/>
      <c r="F48" s="62"/>
      <c r="G48" s="62"/>
      <c r="H48" s="62"/>
      <c r="I48" s="62"/>
      <c r="J48" s="62"/>
      <c r="K48" s="62"/>
      <c r="L48" s="61" t="s">
        <v>29</v>
      </c>
      <c r="M48" s="61"/>
      <c r="N48" s="11">
        <f>SUM(N47)</f>
        <v>0</v>
      </c>
    </row>
    <row r="49" spans="1:14" s="24" customFormat="1" ht="26.4" customHeight="1" x14ac:dyDescent="0.3">
      <c r="A49" s="62"/>
      <c r="B49" s="62"/>
      <c r="C49" s="62"/>
      <c r="D49" s="62"/>
      <c r="E49" s="62"/>
      <c r="F49" s="62"/>
      <c r="G49" s="62"/>
      <c r="H49" s="62"/>
      <c r="I49" s="62"/>
      <c r="J49" s="62"/>
      <c r="K49" s="62"/>
      <c r="L49" s="61" t="s">
        <v>15</v>
      </c>
      <c r="M49" s="61"/>
      <c r="N49" s="11">
        <f>+N43+N46+N48</f>
        <v>0</v>
      </c>
    </row>
    <row r="51" spans="1:14" x14ac:dyDescent="0.2">
      <c r="A51" s="12"/>
      <c r="B51" s="56"/>
      <c r="C51" s="12"/>
      <c r="D51" s="12"/>
      <c r="E51" s="12"/>
      <c r="F51" s="12"/>
      <c r="G51" s="12"/>
      <c r="H51" s="12"/>
      <c r="I51" s="12"/>
      <c r="J51" s="12"/>
      <c r="K51" s="12"/>
      <c r="L51" s="12"/>
      <c r="M51" s="12"/>
      <c r="N51" s="12"/>
    </row>
    <row r="52" spans="1:14" x14ac:dyDescent="0.2">
      <c r="A52" s="12"/>
      <c r="B52" s="56"/>
      <c r="C52" s="12"/>
      <c r="D52" s="12"/>
      <c r="E52" s="12"/>
      <c r="F52" s="12"/>
      <c r="G52" s="12"/>
      <c r="H52" s="12"/>
      <c r="I52" s="12"/>
      <c r="J52" s="12"/>
      <c r="K52" s="12"/>
      <c r="L52" s="12"/>
      <c r="M52" s="12"/>
      <c r="N52" s="12"/>
    </row>
    <row r="53" spans="1:14" ht="90" customHeight="1" x14ac:dyDescent="0.2">
      <c r="A53" s="12"/>
      <c r="B53" s="56"/>
      <c r="C53" s="12"/>
      <c r="D53" s="12"/>
      <c r="E53" s="12"/>
      <c r="F53" s="12"/>
      <c r="G53" s="12"/>
      <c r="H53" s="12"/>
      <c r="I53" s="12"/>
      <c r="J53" s="12"/>
      <c r="K53" s="12"/>
      <c r="L53" s="12"/>
      <c r="M53" s="12"/>
      <c r="N53" s="12"/>
    </row>
    <row r="54" spans="1:14" ht="12" thickBot="1" x14ac:dyDescent="0.25">
      <c r="A54" s="12"/>
      <c r="B54" s="57"/>
      <c r="C54" s="12"/>
      <c r="D54" s="12"/>
      <c r="E54" s="12"/>
      <c r="F54" s="12"/>
      <c r="G54" s="12"/>
      <c r="H54" s="12"/>
      <c r="I54" s="12"/>
      <c r="J54" s="12"/>
      <c r="K54" s="12"/>
      <c r="L54" s="12"/>
      <c r="M54" s="12"/>
      <c r="N54" s="12"/>
    </row>
    <row r="55" spans="1:14" ht="12" x14ac:dyDescent="0.25">
      <c r="B55" s="38" t="s">
        <v>19</v>
      </c>
    </row>
    <row r="57" spans="1:14" x14ac:dyDescent="0.2">
      <c r="A57" s="39" t="s">
        <v>36</v>
      </c>
    </row>
  </sheetData>
  <sheetProtection algorithmName="SHA-512" hashValue="qcN158wJpJagSM7VLREvIRn0xaZc2Md/DIzc61fO6dhf842nZJfg9X69BGjVcsmd+SZUNCeJTNgc9JLzGkShWQ==" saltValue="QK85AcZpLZSRuUNY5zKCVA==" spinCount="100000" sheet="1" selectLockedCells="1"/>
  <mergeCells count="25">
    <mergeCell ref="B51:B54"/>
    <mergeCell ref="A10:B10"/>
    <mergeCell ref="A2:A5"/>
    <mergeCell ref="B2:L2"/>
    <mergeCell ref="B3:L3"/>
    <mergeCell ref="B4:L5"/>
    <mergeCell ref="L47:M47"/>
    <mergeCell ref="L48:M48"/>
    <mergeCell ref="A41:K49"/>
    <mergeCell ref="L46:M46"/>
    <mergeCell ref="C12:F12"/>
    <mergeCell ref="A12:B16"/>
    <mergeCell ref="E10:G10"/>
    <mergeCell ref="L49:M49"/>
    <mergeCell ref="L41:M41"/>
    <mergeCell ref="L44:M44"/>
    <mergeCell ref="L45:M45"/>
    <mergeCell ref="C14:F14"/>
    <mergeCell ref="C16:F16"/>
    <mergeCell ref="M2:N5"/>
    <mergeCell ref="K10:M10"/>
    <mergeCell ref="B40:K40"/>
    <mergeCell ref="L40:M40"/>
    <mergeCell ref="L42:M42"/>
    <mergeCell ref="L43:M43"/>
  </mergeCells>
  <dataValidations count="1">
    <dataValidation type="whole" allowBlank="1" showInputMessage="1" showErrorMessage="1" sqref="E20:E39" xr:uid="{00000000-0002-0000-0000-000000000000}">
      <formula1>0</formula1>
      <formula2>100000000</formula2>
    </dataValidation>
  </dataValidations>
  <pageMargins left="0.7" right="0.7" top="0.75" bottom="0.75" header="0.3" footer="0.3"/>
  <pageSetup paperSize="5" scale="45"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F20:F39</xm:sqref>
        </x14:dataValidation>
        <x14:dataValidation type="list" allowBlank="1" showInputMessage="1" showErrorMessage="1" xr:uid="{00000000-0002-0000-0000-000002000000}">
          <x14:formula1>
            <xm:f>Hoja2!$F$7:$F$8</xm:f>
          </x14:formula1>
          <xm:sqref>H20:H39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4.4" x14ac:dyDescent="0.3"/>
  <sheetData>
    <row r="7" spans="4:6" x14ac:dyDescent="0.3">
      <c r="D7" s="1">
        <v>0</v>
      </c>
      <c r="F7" s="2">
        <v>0.08</v>
      </c>
    </row>
    <row r="8" spans="4:6" x14ac:dyDescent="0.3">
      <c r="D8" s="1">
        <v>0.05</v>
      </c>
      <c r="F8" s="1">
        <v>0</v>
      </c>
    </row>
    <row r="9" spans="4:6" x14ac:dyDescent="0.3">
      <c r="D9" s="1">
        <v>0.19</v>
      </c>
    </row>
    <row r="10" spans="4:6" x14ac:dyDescent="0.3">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cp:lastPrinted>2022-08-31T04:52:45Z</cp:lastPrinted>
  <dcterms:created xsi:type="dcterms:W3CDTF">2017-04-28T13:22:52Z</dcterms:created>
  <dcterms:modified xsi:type="dcterms:W3CDTF">2022-08-31T20:37:04Z</dcterms:modified>
</cp:coreProperties>
</file>