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hyvalbuena\OneDrive - Universidad de Cundinamarca\HEIDY-2022\10. F-CD-098 INV 116 ANIMALES VIVOS\3. DOCUMENTOS A PUBLICAR\"/>
    </mc:Choice>
  </mc:AlternateContent>
  <xr:revisionPtr revIDLastSave="22" documentId="6_{11CD09CD-0866-490B-AA91-D106C4B1B2BA}" xr6:coauthVersionLast="36" xr6:coauthVersionMax="47" xr10:uidLastSave="{1039DD36-9E1C-4EDB-9C2E-5A843592F22E}"/>
  <bookViews>
    <workbookView xWindow="-105" yWindow="-105" windowWidth="15465" windowHeight="8235" xr2:uid="{00000000-000D-0000-FFFF-FFFF00000000}"/>
  </bookViews>
  <sheets>
    <sheet name="Hoja1" sheetId="1" r:id="rId1"/>
    <sheet name="Hoja2" sheetId="2"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20" i="1"/>
  <c r="H21" i="1"/>
  <c r="H22" i="1"/>
  <c r="H23" i="1"/>
  <c r="H24" i="1"/>
  <c r="J20" i="1" l="1"/>
  <c r="L20" i="1"/>
  <c r="N20" i="1"/>
  <c r="J21" i="1"/>
  <c r="N21" i="1" s="1"/>
  <c r="L21" i="1"/>
  <c r="M21" i="1"/>
  <c r="J22" i="1"/>
  <c r="N22" i="1" s="1"/>
  <c r="L22" i="1"/>
  <c r="J23" i="1"/>
  <c r="N23" i="1" s="1"/>
  <c r="L23" i="1"/>
  <c r="M24" i="1"/>
  <c r="J24" i="1"/>
  <c r="N24" i="1" s="1"/>
  <c r="L24" i="1"/>
  <c r="O26" i="1"/>
  <c r="O29" i="1" s="1"/>
  <c r="L19" i="1"/>
  <c r="O25" i="1" s="1"/>
  <c r="K23" i="1" l="1"/>
  <c r="K22" i="1"/>
  <c r="K20" i="1"/>
  <c r="M22" i="1"/>
  <c r="O22" i="1" s="1"/>
  <c r="M20" i="1"/>
  <c r="O20" i="1" s="1"/>
  <c r="K24" i="1"/>
  <c r="K21" i="1"/>
  <c r="O24" i="1"/>
  <c r="M23" i="1"/>
  <c r="O23" i="1" s="1"/>
  <c r="O21" i="1"/>
  <c r="J19" i="1"/>
  <c r="N19" i="1" l="1"/>
  <c r="O32" i="1" l="1"/>
  <c r="O33" i="1" s="1"/>
  <c r="K19" i="1"/>
  <c r="M19" i="1" l="1"/>
  <c r="O19" i="1" s="1"/>
  <c r="O27" i="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<sst xmlns="http://schemas.openxmlformats.org/spreadsheetml/2006/main" count="54" uniqueCount="48">
  <si>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</si>
  <si>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</si>
  <si>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</si>
  <si>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</si>
  <si>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</si>
  <si>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</si>
  <si>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</si>
  <si>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</si>
  <si>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</si>
  <si>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</si>
  <si>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</si>
  <si>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</si>
  <si>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</si>
  <si>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</si>
  <si>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</si>
  <si>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</si>
  <si>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</si>
  <si>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</si>
  <si>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</si>
  <si>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</si>
  <si>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</si>
  <si>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</si>
  <si>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</si>
  <si>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</si>
  <si>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</si>
  <si>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</si>
  <si>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</si>
  <si>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</si>
  <si>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</si>
  <si>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</si>
  <si>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</si>
  <si>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</si>
  <si>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</si>
  <si>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</si>
  <si>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</si>
  <si>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</si>
  <si>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</si>
  <si>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</si>
  <si>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</si>
  <si>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</si>
  <si>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Macho Cunicola Reproductor raza Nueva Zelanda Blanco, 5 meses edad, peso 3000 y 3500 gramos, incluir registro (hoja de vida)</t>
  </si>
  <si>
    <t>Macho Cunicola Reproductor raza Ruso Californiano, 5 meses edad, peso 3000 y 3500 gramos, incluir registro (hoja de vida)</t>
  </si>
  <si>
    <t>Macho Cunicola Reproductor raza Chichilla, 5 meses edad, peso 3000 y 3500 gramos, incluir registro (hoja de vida)</t>
  </si>
  <si>
    <t>Macho Cunicola Reproductor raza  Mariposa, 5 meses edad, peso 3000 y 3500 gramos, incluir registro (hoja de vida)</t>
  </si>
  <si>
    <t>Macho ovino puro raza Dorper, nivel de pureza tipo A, evidenciando información de padre y madre que tengan genealogía registrada teniendo así registro de pureza. Aspecto general: simétrico y bien proporcionado. Con un temperamento tranquilo, con apariencia vigorosa. Animal firme y musculoso a la palpación. Cabeza: fuerte y larga, con ojos grandes bien implantados, separados y no salientes, Nariz ancha y fuerte, boca de apariencia fuerte con quijadas profundas, el tamaño de las orejas proporcional a la cabeza; cubierta de pelo negro. La cabeza debe ser sin indicaciones de deposición grasa. Cuello y hombros de proporciones moderadas, lleno de carne y ancho, bien implantado hacia los hombros, hombros firmes, anchos y fuertes. El pecho profundo y amplio. Los miembros anteriores: fuertes, rectos y bien implantaos con aplomos correctos, pesuñas no muy abiertas y de color negro en su totalidad. Abdomen: largo, profundo, con un costillar amplio, lomo largo y recto, la línea dorsal recta. Cuartos traseros: grupa ancha y grande, llena de carne y profunda. Las patas traseras fuertes y bien puestas. Color: cuerpo blanco con cabeza y cuello negro bien delimitado y recto, sin pérdida de continuidad. Órganos sexuales: el escroto del macho no debe ser muy largo y los testículos deben ser homogéneos y de buen tamaño. Peso: peso promedio entre 60 y 80 Kilogramos. Edad: entre 12 a 15 meses. Debe contar con micro chip y registro certificado de pureza, evidenciando su línea o árbol genealógico completo hasta bisabuelos. Certificado médico veterinario del ovino donde evidencie que se encuentra en buenas condiciones de salud, libre de enfermedades de control oficial, principalmente, brucelosis. Anexar los resultados de análisis de las pruebas realizadas por laboratorio certificado por el ICA y firmado por médico veterinario con Tarjeta profesional. Reporte del análisis de espermiograma, de igual forma adjuntar hoja de vida donde se evidencien los planes sanitarios, intervenciones y demás que se hayan realizado al semoviente. El registro de pureza debe ser emitido por La Asociación de Criadores de Ganado Ovino de Colombia ASOOVINOS o federación nacional de caprinocultores y ovinocultores de colombia ANCO. Se debe entregar vermifugado, Nota: Los resultados emitidos por el laboratorio no deben ser mayor a dos meses la fecha de entrega del semoviente.</t>
  </si>
  <si>
    <t>CERDA DE CRÍA LÍNEA MATERNA CG36; Hembra de 18 a 19 semanas de edad con un peso en kilogramos entre 70 a 80, hija de hembras reproductoras comprobadas con parámetros productivos destacables, (camadas numerosas, buenos pesos al
nacimiento y al destete, muy buna habilidad materna) cumpliendo con las características raciales, hembra con pezones alineados y pares &gt; o = a 16 pezones (viables y funcionales, prominentes y espaciosos; sin pezones súper numerarios), buenos aplomos ideales para ser hembra de cría, sin papada, pecho ancho y plano, buena conformación, cuerpo largo, lomo uniforme y largo, hombros redondeados, buena abertura de costillas, cuerpo profundo, inserción alta de la cola, vulva bien conformada sobre la región posterior sin presencia de desgarro ni golpes, esta debe encontrarse en posición vertical, jamón largo y carnoso, hueso grueso y fuerte, pezuñas alineadas, fuertes, sin lesiones, rodillas firmes, fuertes, alineadas y correctas. Angulo de las pesuñas (manos y patas) del piso al talón entre 35 a 45 grados. Se debe anexar tarjeta con informacion genetica de cada cerda. Plan de vacunación completo hasta los 120 dias de edad o hasta la fecha de entrega con los siguientes biológicos: Mycoplasma y Circovirus, Las hembras se deben entregar vermifugadas Adicional se debe presentar Registro Sanitario de Predio Pecuario ICA vigente del origen de los semovientes.</t>
  </si>
  <si>
    <t>UNIDAD</t>
  </si>
  <si>
    <r>
      <rPr>
        <b/>
        <sz val="11"/>
        <color theme="1"/>
        <rFont val="Arial"/>
        <family val="2"/>
      </rPr>
      <t>NOTA 1:</t>
    </r>
    <r>
      <rPr>
        <sz val="11"/>
        <color theme="1"/>
        <rFont val="Arial"/>
        <family val="2"/>
      </rPr>
      <t xml:space="preserve"> Señor cotizante tenga en cuenta que es su obligación conocer y aplicar el tipo de tributo de acuerdo al bien y/o servicio a ofertar.
</t>
    </r>
    <r>
      <rPr>
        <b/>
        <sz val="11"/>
        <color theme="1"/>
        <rFont val="Arial"/>
        <family val="2"/>
      </rPr>
      <t>NOTA 2:</t>
    </r>
    <r>
      <rPr>
        <sz val="11"/>
        <color theme="1"/>
        <rFont val="Arial"/>
        <family val="2"/>
      </rPr>
      <t xml:space="preserve"> Señor cotizante recuerde que este formato se encuentra formulado y no admite valores con decimales en los precios unitarios.
</t>
    </r>
    <r>
      <rPr>
        <b/>
        <sz val="11"/>
        <color theme="1"/>
        <rFont val="Arial"/>
        <family val="2"/>
      </rPr>
      <t>NOTA 3:</t>
    </r>
    <r>
      <rPr>
        <sz val="11"/>
        <color theme="1"/>
        <rFont val="Arial"/>
        <family val="2"/>
      </rPr>
      <t xml:space="preserve"> Tenga en cuenta el “Art. 477” del estatuto tributario, donde se presenta la aclaración de bienes exentos. 
</t>
    </r>
    <r>
      <rPr>
        <b/>
        <sz val="11"/>
        <color theme="1"/>
        <rFont val="Arial"/>
        <family val="2"/>
      </rPr>
      <t>NOTA 4:</t>
    </r>
    <r>
      <rPr>
        <sz val="11"/>
        <color theme="1"/>
        <rFont val="Arial"/>
        <family val="2"/>
      </rPr>
      <t xml:space="preserve"> Tenga en cuenta el “Art. 476” del estatuto tributario,  donde se presenta la aclaración de servicios excluidos.                                                                  
</t>
    </r>
    <r>
      <rPr>
        <b/>
        <sz val="11"/>
        <color theme="1"/>
        <rFont val="Arial"/>
        <family val="2"/>
      </rPr>
      <t>NOTA 5</t>
    </r>
    <r>
      <rPr>
        <sz val="11"/>
        <color theme="1"/>
        <rFont val="Arial"/>
        <family val="2"/>
      </rPr>
      <t>: Tenga en cuenta  que lo dispuesto en los artículos 426, 512-1,</t>
    </r>
    <r>
      <rPr>
        <b/>
        <sz val="11"/>
        <color theme="1"/>
        <rFont val="Arial"/>
        <family val="2"/>
      </rPr>
      <t xml:space="preserve"> HASTA</t>
    </r>
    <r>
      <rPr>
        <sz val="11"/>
        <color theme="1"/>
        <rFont val="Arial"/>
        <family val="2"/>
      </rPr>
      <t xml:space="preserve"> 512-13 del Estatuto tributario y normas concordantes. los cuales hacen referencia</t>
    </r>
    <r>
      <rPr>
        <b/>
        <sz val="11"/>
        <color theme="1"/>
        <rFont val="Arial"/>
        <family val="2"/>
      </rPr>
      <t xml:space="preserve"> IMPUESTO NACIONAL AL CONSUMO</t>
    </r>
    <r>
      <rPr>
        <sz val="11"/>
        <color theme="1"/>
        <rFont val="Arial"/>
        <family val="2"/>
      </rPr>
      <t xml:space="preserve"> para Personas Naturales y Persona Juridicas.                                                                                                                                                                                                                                                                                                                                                                                                                                                                                  
</t>
    </r>
    <r>
      <rPr>
        <b/>
        <sz val="11"/>
        <color theme="1"/>
        <rFont val="Arial"/>
        <family val="2"/>
      </rPr>
      <t>NOTA 7:</t>
    </r>
    <r>
      <rPr>
        <sz val="11"/>
        <color theme="1"/>
        <rFont val="Arial"/>
        <family val="2"/>
      </rPr>
      <t xml:space="preserve"> Los bienes y/o servicios que se encuentren ofertados con tarifa diferencial en </t>
    </r>
    <r>
      <rPr>
        <b/>
        <sz val="11"/>
        <color theme="1"/>
        <rFont val="Arial"/>
        <family val="2"/>
      </rPr>
      <t xml:space="preserve">(IVA) </t>
    </r>
    <r>
      <rPr>
        <sz val="11"/>
        <color theme="1"/>
        <rFont val="Arial"/>
        <family val="2"/>
      </rPr>
      <t>o lo no responsables del</t>
    </r>
    <r>
      <rPr>
        <b/>
        <sz val="11"/>
        <color theme="1"/>
        <rFont val="Arial"/>
        <family val="2"/>
      </rPr>
      <t xml:space="preserve">  IMPUESTO NACIONAL AL CONSUMO </t>
    </r>
    <r>
      <rPr>
        <sz val="11"/>
        <color theme="1"/>
        <rFont val="Arial"/>
        <family val="2"/>
      </rPr>
      <t xml:space="preserve">a lo contemplado en estatuto Tributario y normas concordantes, deberán  allegar   justificación emitida por un Contador Público en los términos  Tributarios  que lo sustente. En caso de </t>
    </r>
    <r>
      <rPr>
        <b/>
        <sz val="11"/>
        <color theme="1"/>
        <rFont val="Arial"/>
        <family val="2"/>
      </rPr>
      <t>NO APORTAR</t>
    </r>
    <r>
      <rPr>
        <sz val="11"/>
        <color theme="1"/>
        <rFont val="Arial"/>
        <family val="2"/>
      </rPr>
      <t xml:space="preserve"> dicha información se establece como causal de </t>
    </r>
    <r>
      <rPr>
        <b/>
        <sz val="11"/>
        <color theme="1"/>
        <rFont val="Arial"/>
        <family val="2"/>
      </rPr>
      <t>RECHAZO</t>
    </r>
    <r>
      <rPr>
        <sz val="11"/>
        <color theme="1"/>
        <rFont val="Arial"/>
        <family val="2"/>
      </rPr>
      <t xml:space="preserve"> de la COTIZACIÓN o PROPUESTA.  
</t>
    </r>
    <r>
      <rPr>
        <b/>
        <sz val="11"/>
        <color theme="1"/>
        <rFont val="Arial"/>
        <family val="2"/>
      </rPr>
      <t>NOTA 8:</t>
    </r>
    <r>
      <rPr>
        <sz val="11"/>
        <color theme="1"/>
        <rFont val="Arial"/>
        <family val="2"/>
      </rPr>
      <t xml:space="preserve"> La validez de la cotización no podrá ser Inferior 30 días.
</t>
    </r>
    <r>
      <rPr>
        <b/>
        <sz val="11"/>
        <color theme="1"/>
        <rFont val="Arial"/>
        <family val="2"/>
      </rPr>
      <t>NOTA 9:</t>
    </r>
    <r>
      <rPr>
        <sz val="11"/>
        <color theme="1"/>
        <rFont val="Arial"/>
        <family val="2"/>
      </rPr>
      <t xml:space="preserve"> Recuerde que la forma de pago se debe sujetar a las condiciones establecidas por la Universidad de Cundinamarca para el presente proceso.
</t>
    </r>
    <r>
      <rPr>
        <b/>
        <sz val="11"/>
        <color theme="1"/>
        <rFont val="Arial"/>
        <family val="2"/>
      </rPr>
      <t>NOTA 10:</t>
    </r>
    <r>
      <rPr>
        <sz val="11"/>
        <color theme="1"/>
        <rFont val="Arial"/>
        <family val="2"/>
      </rPr>
      <t xml:space="preserve"> Verifique el término de ejecución establecido en los términos de la invitación cuantía inferior a 100 SMMLV.
</t>
    </r>
    <r>
      <rPr>
        <b/>
        <sz val="11"/>
        <color theme="1"/>
        <rFont val="Arial"/>
        <family val="2"/>
      </rPr>
      <t xml:space="preserve">NOTA 11: </t>
    </r>
    <r>
      <rPr>
        <sz val="11"/>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1"/>
        <color theme="1"/>
        <rFont val="Arial"/>
        <family val="2"/>
      </rPr>
      <t xml:space="preserve"> (ABSr132)</t>
    </r>
    <r>
      <rPr>
        <sz val="11"/>
        <color theme="1"/>
        <rFont val="Arial"/>
        <family val="2"/>
      </rPr>
      <t xml:space="preserve"> Formato publicado por la entidad, sera causal de </t>
    </r>
    <r>
      <rPr>
        <b/>
        <sz val="11"/>
        <color theme="1"/>
        <rFont val="Arial"/>
        <family val="2"/>
      </rPr>
      <t xml:space="preserve"> INCUMPLIMIENTO.</t>
    </r>
    <r>
      <rPr>
        <sz val="11"/>
        <color theme="1"/>
        <rFont val="Arial"/>
        <family val="2"/>
      </rPr>
      <t xml:space="preserve">
</t>
    </r>
    <r>
      <rPr>
        <b/>
        <sz val="11"/>
        <color theme="1"/>
        <rFont val="Arial"/>
        <family val="2"/>
      </rPr>
      <t>NOTA 12</t>
    </r>
    <r>
      <rPr>
        <sz val="11"/>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1"/>
        <color theme="1"/>
        <rFont val="Arial"/>
        <family val="2"/>
      </rPr>
      <t xml:space="preserve">NOTA 13: </t>
    </r>
    <r>
      <rPr>
        <sz val="11"/>
        <color theme="1"/>
        <rFont val="Arial"/>
        <family val="2"/>
      </rPr>
      <t>Señor cotizante recuerde revisar los términos de la invitación cuantía inferior a 100 SMMLV en su totalidad y tener en cuenta todas las condiciones establecidas para la presentación de la oferta.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</si>
</sst>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2"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1" fillId="0" borderId="35" xfId="0" applyFont="1" applyBorder="1" applyAlignment="1" applyProtection="1">
      <alignment horizontal="center" vertical="center" wrapText="1"/>
    </xf>
    <xf numFmtId="0" fontId="1" fillId="0" borderId="3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2" fillId="0" borderId="32"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9" fillId="0" borderId="18" xfId="0" applyFont="1" applyBorder="1" applyAlignment="1">
      <alignment wrapText="1"/>
    </xf>
    <xf numFmtId="0" fontId="29" fillId="0" borderId="18" xfId="0" applyFont="1" applyBorder="1" applyAlignment="1">
      <alignment horizontal="left" vertical="center" wrapText="1"/>
    </xf>
    <xf numFmtId="0" fontId="29" fillId="0" borderId="1" xfId="0" applyFont="1" applyBorder="1" applyAlignment="1">
      <alignment wrapText="1"/>
    </xf>
    <xf numFmtId="0" fontId="1" fillId="0" borderId="2" xfId="0" applyFont="1" applyBorder="1" applyAlignment="1" applyProtection="1">
      <alignment horizontal="left" vertical="center" wrapText="1"/>
      <protection hidden="1"/>
    </xf>
    <xf numFmtId="0" fontId="1" fillId="0" borderId="28"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24" zoomScale="60" zoomScaleNormal="60" zoomScaleSheetLayoutView="70" zoomScalePageLayoutView="55" workbookViewId="0">
      <selection activeCell="I24" sqref="I24"/>
    </sheetView>
  </sheetViews>
  <sheetFormatPr baseColWidth="10" defaultColWidth="11.42578125" defaultRowHeight="15" x14ac:dyDescent="0.25"/>
  <cols>
    <col min="1" max="1" width="10.7109375" style="12" customWidth="1"/>
    <col min="2" max="2" width="103.5703125" style="12" customWidth="1"/>
    <col min="3" max="3" width="13.42578125" style="12" customWidth="1"/>
    <col min="4" max="4" width="13.28515625" style="12" customWidth="1"/>
    <col min="5" max="5" width="17" style="12" customWidth="1"/>
    <col min="6" max="6" width="13.5703125" style="12" customWidth="1"/>
    <col min="7" max="7" width="12.85546875" style="12" customWidth="1"/>
    <col min="8" max="8" width="15" style="12" customWidth="1"/>
    <col min="9" max="9" width="20.28515625" style="12" customWidth="1"/>
    <col min="10" max="10" width="15" style="12" customWidth="1"/>
    <col min="11" max="11" width="17.85546875" style="14" customWidth="1"/>
    <col min="12" max="13" width="16.7109375" style="14" customWidth="1"/>
    <col min="14" max="14" width="14.7109375" style="14" customWidth="1"/>
    <col min="15" max="15" width="18.7109375" style="14" customWidth="1"/>
    <col min="16" max="16384" width="11.42578125" style="14"/>
  </cols>
  <sheetData>
    <row r="1" spans="1:15" ht="15.75" thickBot="1" x14ac:dyDescent="0.3">
      <c r="F1" s="13"/>
    </row>
    <row r="2" spans="1:15" ht="15.75" customHeight="1" thickBot="1" x14ac:dyDescent="0.3">
      <c r="A2" s="59"/>
      <c r="B2" s="68" t="s">
        <v>0</v>
      </c>
      <c r="C2" s="69"/>
      <c r="D2" s="69"/>
      <c r="E2" s="69"/>
      <c r="F2" s="69"/>
      <c r="G2" s="69"/>
      <c r="H2" s="69"/>
      <c r="I2" s="69"/>
      <c r="J2" s="69"/>
      <c r="K2" s="69"/>
      <c r="L2" s="69"/>
      <c r="M2" s="70"/>
      <c r="N2" s="84" t="s">
        <v>27</v>
      </c>
      <c r="O2" s="85"/>
    </row>
    <row r="3" spans="1:15" ht="15.75" customHeight="1" thickBot="1" x14ac:dyDescent="0.3">
      <c r="A3" s="60"/>
      <c r="B3" s="71" t="s">
        <v>1</v>
      </c>
      <c r="C3" s="72"/>
      <c r="D3" s="72"/>
      <c r="E3" s="72"/>
      <c r="F3" s="72"/>
      <c r="G3" s="72"/>
      <c r="H3" s="72"/>
      <c r="I3" s="72"/>
      <c r="J3" s="72"/>
      <c r="K3" s="72"/>
      <c r="L3" s="72"/>
      <c r="M3" s="73"/>
      <c r="N3" s="86"/>
      <c r="O3" s="87"/>
    </row>
    <row r="4" spans="1:15" ht="16.5" customHeight="1" x14ac:dyDescent="0.25">
      <c r="A4" s="60"/>
      <c r="B4" s="74" t="s">
        <v>33</v>
      </c>
      <c r="C4" s="75"/>
      <c r="D4" s="75"/>
      <c r="E4" s="75"/>
      <c r="F4" s="75"/>
      <c r="G4" s="75"/>
      <c r="H4" s="75"/>
      <c r="I4" s="75"/>
      <c r="J4" s="75"/>
      <c r="K4" s="75"/>
      <c r="L4" s="75"/>
      <c r="M4" s="76"/>
      <c r="N4" s="86"/>
      <c r="O4" s="87"/>
    </row>
    <row r="5" spans="1:15" ht="15" customHeight="1" thickBot="1" x14ac:dyDescent="0.3">
      <c r="A5" s="61"/>
      <c r="B5" s="77"/>
      <c r="C5" s="78"/>
      <c r="D5" s="78"/>
      <c r="E5" s="78"/>
      <c r="F5" s="78"/>
      <c r="G5" s="78"/>
      <c r="H5" s="78"/>
      <c r="I5" s="78"/>
      <c r="J5" s="78"/>
      <c r="K5" s="78"/>
      <c r="L5" s="78"/>
      <c r="M5" s="79"/>
      <c r="N5" s="88"/>
      <c r="O5" s="89"/>
    </row>
    <row r="7" spans="1:15" x14ac:dyDescent="0.25">
      <c r="A7" s="15" t="s">
        <v>31</v>
      </c>
    </row>
    <row r="8" spans="1:15" x14ac:dyDescent="0.25">
      <c r="A8" s="16" t="s">
        <v>30</v>
      </c>
    </row>
    <row r="9" spans="1:15" ht="25.5" customHeight="1" x14ac:dyDescent="0.25">
      <c r="A9" s="41" t="s">
        <v>29</v>
      </c>
      <c r="B9" s="41"/>
      <c r="C9" s="17"/>
      <c r="E9" s="18" t="s">
        <v>21</v>
      </c>
      <c r="F9" s="46"/>
      <c r="G9" s="47"/>
      <c r="K9" s="19" t="s">
        <v>16</v>
      </c>
      <c r="L9" s="48"/>
      <c r="M9" s="49"/>
      <c r="N9" s="50"/>
    </row>
    <row r="10" spans="1:15" ht="15.75" thickBot="1" x14ac:dyDescent="0.3">
      <c r="A10" s="17"/>
      <c r="B10" s="17"/>
      <c r="C10" s="17"/>
      <c r="E10" s="20"/>
      <c r="F10" s="20"/>
      <c r="G10" s="20"/>
      <c r="K10" s="21"/>
      <c r="L10" s="22"/>
      <c r="M10" s="22"/>
      <c r="N10" s="22"/>
    </row>
    <row r="11" spans="1:15" ht="30.75" customHeight="1" thickBot="1" x14ac:dyDescent="0.3">
      <c r="A11" s="62" t="s">
        <v>26</v>
      </c>
      <c r="B11" s="63"/>
      <c r="C11" s="23"/>
      <c r="D11" s="43" t="s">
        <v>17</v>
      </c>
      <c r="E11" s="44"/>
      <c r="F11" s="44"/>
      <c r="G11" s="45"/>
      <c r="H11" s="7"/>
      <c r="I11" s="31"/>
      <c r="J11" s="31"/>
      <c r="K11" s="21"/>
    </row>
    <row r="12" spans="1:15" ht="15.75" thickBot="1" x14ac:dyDescent="0.3">
      <c r="A12" s="64"/>
      <c r="B12" s="65"/>
      <c r="C12" s="23"/>
      <c r="D12" s="24"/>
      <c r="E12" s="20"/>
      <c r="F12" s="20"/>
      <c r="G12" s="20"/>
      <c r="K12" s="21"/>
    </row>
    <row r="13" spans="1:15" ht="30" customHeight="1" thickBot="1" x14ac:dyDescent="0.3">
      <c r="A13" s="64"/>
      <c r="B13" s="65"/>
      <c r="C13" s="23"/>
      <c r="D13" s="43" t="s">
        <v>18</v>
      </c>
      <c r="E13" s="44"/>
      <c r="F13" s="44"/>
      <c r="G13" s="45"/>
      <c r="H13" s="7"/>
      <c r="I13" s="31"/>
      <c r="J13" s="31"/>
      <c r="K13" s="21"/>
    </row>
    <row r="14" spans="1:15" ht="18.75" customHeight="1" thickBot="1" x14ac:dyDescent="0.3">
      <c r="A14" s="64"/>
      <c r="B14" s="65"/>
      <c r="C14" s="23"/>
      <c r="E14" s="20"/>
      <c r="F14" s="20"/>
      <c r="G14" s="20"/>
      <c r="K14" s="21"/>
    </row>
    <row r="15" spans="1:15" ht="24" customHeight="1" thickBot="1" x14ac:dyDescent="0.3">
      <c r="A15" s="66"/>
      <c r="B15" s="67"/>
      <c r="C15" s="23"/>
      <c r="D15" s="43" t="s">
        <v>22</v>
      </c>
      <c r="E15" s="44"/>
      <c r="F15" s="44"/>
      <c r="G15" s="45"/>
      <c r="H15" s="7"/>
      <c r="I15" s="31"/>
      <c r="J15" s="31"/>
      <c r="K15" s="21"/>
      <c r="L15" s="22"/>
      <c r="M15" s="22"/>
      <c r="N15" s="22"/>
    </row>
    <row r="16" spans="1:15" x14ac:dyDescent="0.25">
      <c r="A16" s="17"/>
      <c r="B16" s="17"/>
      <c r="C16" s="17"/>
      <c r="E16" s="20"/>
      <c r="F16" s="20"/>
      <c r="G16" s="20"/>
      <c r="K16" s="21"/>
      <c r="L16" s="22"/>
      <c r="M16" s="22"/>
      <c r="N16" s="22"/>
    </row>
    <row r="18" spans="1:15" s="28" customFormat="1" ht="111.75" customHeight="1" x14ac:dyDescent="0.25">
      <c r="A18" s="25" t="s">
        <v>28</v>
      </c>
      <c r="B18" s="25" t="s">
        <v>2</v>
      </c>
      <c r="C18" s="25" t="s">
        <v>19</v>
      </c>
      <c r="D18" s="25" t="s">
        <v>3</v>
      </c>
      <c r="E18" s="25" t="s">
        <v>23</v>
      </c>
      <c r="F18" s="26" t="s">
        <v>4</v>
      </c>
      <c r="G18" s="27" t="s">
        <v>25</v>
      </c>
      <c r="H18" s="26" t="s">
        <v>5</v>
      </c>
      <c r="I18" s="26" t="s">
        <v>35</v>
      </c>
      <c r="J18" s="26" t="s">
        <v>38</v>
      </c>
      <c r="K18" s="26" t="s">
        <v>6</v>
      </c>
      <c r="L18" s="26" t="s">
        <v>7</v>
      </c>
      <c r="M18" s="26" t="s">
        <v>8</v>
      </c>
      <c r="N18" s="26" t="s">
        <v>34</v>
      </c>
      <c r="O18" s="26" t="s">
        <v>9</v>
      </c>
    </row>
    <row r="19" spans="1:15" s="28" customFormat="1" ht="30" x14ac:dyDescent="0.2">
      <c r="A19" s="33">
        <v>1</v>
      </c>
      <c r="B19" s="90" t="s">
        <v>40</v>
      </c>
      <c r="C19" s="9"/>
      <c r="D19" s="36">
        <v>1</v>
      </c>
      <c r="E19" s="29" t="s">
        <v>46</v>
      </c>
      <c r="F19" s="10"/>
      <c r="G19" s="11">
        <v>0</v>
      </c>
      <c r="H19" s="1">
        <f>+ROUND(F19*G19,0)</f>
        <v>0</v>
      </c>
      <c r="I19" s="11">
        <v>0</v>
      </c>
      <c r="J19" s="1">
        <f>ROUND(F19*I19,0)</f>
        <v>0</v>
      </c>
      <c r="K19" s="1">
        <f>ROUND(F19+H19+J19,0)</f>
        <v>0</v>
      </c>
      <c r="L19" s="1">
        <f>ROUND(F19*D19,0)</f>
        <v>0</v>
      </c>
      <c r="M19" s="1">
        <f>ROUND(D19*H19,0)</f>
        <v>0</v>
      </c>
      <c r="N19" s="1">
        <f>ROUND(J19*D19,0)</f>
        <v>0</v>
      </c>
      <c r="O19" s="2">
        <f>ROUND(L19+N19+M19,0)</f>
        <v>0</v>
      </c>
    </row>
    <row r="20" spans="1:15" s="28" customFormat="1" ht="30" x14ac:dyDescent="0.2">
      <c r="A20" s="34">
        <v>2</v>
      </c>
      <c r="B20" s="90" t="s">
        <v>41</v>
      </c>
      <c r="C20" s="9"/>
      <c r="D20" s="37">
        <v>1</v>
      </c>
      <c r="E20" s="29" t="s">
        <v>46</v>
      </c>
      <c r="F20" s="10"/>
      <c r="G20" s="11">
        <v>0</v>
      </c>
      <c r="H20" s="1">
        <f t="shared" ref="H20:H24" si="0">+ROUND(F20*G20,0)</f>
        <v>0</v>
      </c>
      <c r="I20" s="11">
        <v>0</v>
      </c>
      <c r="J20" s="1">
        <f t="shared" ref="J20:J24" si="1">ROUND(F20*I20,0)</f>
        <v>0</v>
      </c>
      <c r="K20" s="1">
        <f t="shared" ref="K20:K24" si="2">ROUND(F20+H20+J20,0)</f>
        <v>0</v>
      </c>
      <c r="L20" s="1">
        <f t="shared" ref="L20:L24" si="3">ROUND(F20*D20,0)</f>
        <v>0</v>
      </c>
      <c r="M20" s="1">
        <f t="shared" ref="M20:M24" si="4">ROUND(D20*H20,0)</f>
        <v>0</v>
      </c>
      <c r="N20" s="1">
        <f t="shared" ref="N20:N24" si="5">ROUND(J20*D20,0)</f>
        <v>0</v>
      </c>
      <c r="O20" s="2">
        <f t="shared" ref="O20:O24" si="6">ROUND(L20+N20+M20,0)</f>
        <v>0</v>
      </c>
    </row>
    <row r="21" spans="1:15" s="28" customFormat="1" ht="30" x14ac:dyDescent="0.2">
      <c r="A21" s="34">
        <v>3</v>
      </c>
      <c r="B21" s="90" t="s">
        <v>42</v>
      </c>
      <c r="C21" s="9"/>
      <c r="D21" s="37">
        <v>1</v>
      </c>
      <c r="E21" s="29" t="s">
        <v>46</v>
      </c>
      <c r="F21" s="10"/>
      <c r="G21" s="11">
        <v>0</v>
      </c>
      <c r="H21" s="1">
        <f t="shared" si="0"/>
        <v>0</v>
      </c>
      <c r="I21" s="11">
        <v>0</v>
      </c>
      <c r="J21" s="1">
        <f t="shared" si="1"/>
        <v>0</v>
      </c>
      <c r="K21" s="1">
        <f t="shared" si="2"/>
        <v>0</v>
      </c>
      <c r="L21" s="1">
        <f t="shared" si="3"/>
        <v>0</v>
      </c>
      <c r="M21" s="1">
        <f t="shared" si="4"/>
        <v>0</v>
      </c>
      <c r="N21" s="1">
        <f t="shared" si="5"/>
        <v>0</v>
      </c>
      <c r="O21" s="2">
        <f t="shared" si="6"/>
        <v>0</v>
      </c>
    </row>
    <row r="22" spans="1:15" s="28" customFormat="1" ht="30" x14ac:dyDescent="0.2">
      <c r="A22" s="34">
        <v>4</v>
      </c>
      <c r="B22" s="90" t="s">
        <v>43</v>
      </c>
      <c r="C22" s="9"/>
      <c r="D22" s="37">
        <v>1</v>
      </c>
      <c r="E22" s="29" t="s">
        <v>46</v>
      </c>
      <c r="F22" s="10"/>
      <c r="G22" s="11">
        <v>0</v>
      </c>
      <c r="H22" s="1">
        <f t="shared" si="0"/>
        <v>0</v>
      </c>
      <c r="I22" s="11">
        <v>0</v>
      </c>
      <c r="J22" s="1">
        <f t="shared" si="1"/>
        <v>0</v>
      </c>
      <c r="K22" s="1">
        <f t="shared" si="2"/>
        <v>0</v>
      </c>
      <c r="L22" s="1">
        <f t="shared" si="3"/>
        <v>0</v>
      </c>
      <c r="M22" s="1">
        <f t="shared" si="4"/>
        <v>0</v>
      </c>
      <c r="N22" s="1">
        <f t="shared" si="5"/>
        <v>0</v>
      </c>
      <c r="O22" s="2">
        <f t="shared" si="6"/>
        <v>0</v>
      </c>
    </row>
    <row r="23" spans="1:15" s="28" customFormat="1" ht="409.6" x14ac:dyDescent="0.25">
      <c r="A23" s="34">
        <v>5</v>
      </c>
      <c r="B23" s="91" t="s">
        <v>44</v>
      </c>
      <c r="C23" s="9"/>
      <c r="D23" s="37">
        <v>1</v>
      </c>
      <c r="E23" s="29" t="s">
        <v>46</v>
      </c>
      <c r="F23" s="10"/>
      <c r="G23" s="11">
        <v>0</v>
      </c>
      <c r="H23" s="1">
        <f t="shared" si="0"/>
        <v>0</v>
      </c>
      <c r="I23" s="11">
        <v>0</v>
      </c>
      <c r="J23" s="1">
        <f t="shared" si="1"/>
        <v>0</v>
      </c>
      <c r="K23" s="1">
        <f t="shared" si="2"/>
        <v>0</v>
      </c>
      <c r="L23" s="1">
        <f t="shared" si="3"/>
        <v>0</v>
      </c>
      <c r="M23" s="1">
        <f t="shared" si="4"/>
        <v>0</v>
      </c>
      <c r="N23" s="1">
        <f t="shared" si="5"/>
        <v>0</v>
      </c>
      <c r="O23" s="2">
        <f t="shared" si="6"/>
        <v>0</v>
      </c>
    </row>
    <row r="24" spans="1:15" s="28" customFormat="1" ht="246.75" customHeight="1" x14ac:dyDescent="0.2">
      <c r="A24" s="35">
        <v>6</v>
      </c>
      <c r="B24" s="92" t="s">
        <v>45</v>
      </c>
      <c r="C24" s="9"/>
      <c r="D24" s="38">
        <v>4</v>
      </c>
      <c r="E24" s="29" t="s">
        <v>46</v>
      </c>
      <c r="F24" s="10"/>
      <c r="G24" s="11">
        <v>0</v>
      </c>
      <c r="H24" s="1">
        <f t="shared" si="0"/>
        <v>0</v>
      </c>
      <c r="I24" s="11">
        <v>0</v>
      </c>
      <c r="J24" s="1">
        <f t="shared" si="1"/>
        <v>0</v>
      </c>
      <c r="K24" s="1">
        <f t="shared" si="2"/>
        <v>0</v>
      </c>
      <c r="L24" s="1">
        <f t="shared" si="3"/>
        <v>0</v>
      </c>
      <c r="M24" s="1">
        <f t="shared" si="4"/>
        <v>0</v>
      </c>
      <c r="N24" s="1">
        <f t="shared" si="5"/>
        <v>0</v>
      </c>
      <c r="O24" s="2">
        <f t="shared" si="6"/>
        <v>0</v>
      </c>
    </row>
    <row r="25" spans="1:15" s="28" customFormat="1" ht="42" customHeight="1" thickBot="1" x14ac:dyDescent="0.25">
      <c r="A25" s="23"/>
      <c r="B25" s="53"/>
      <c r="C25" s="53"/>
      <c r="D25" s="53"/>
      <c r="E25" s="53"/>
      <c r="F25" s="53"/>
      <c r="G25" s="53"/>
      <c r="H25" s="53"/>
      <c r="I25" s="53"/>
      <c r="J25" s="53"/>
      <c r="K25" s="53"/>
      <c r="L25" s="53"/>
      <c r="M25" s="54" t="s">
        <v>39</v>
      </c>
      <c r="N25" s="54"/>
      <c r="O25" s="4">
        <f>SUMIF(G:G,0%,L:L)</f>
        <v>0</v>
      </c>
    </row>
    <row r="26" spans="1:15" s="28" customFormat="1" ht="39" customHeight="1" thickBot="1" x14ac:dyDescent="0.25">
      <c r="A26" s="39" t="s">
        <v>24</v>
      </c>
      <c r="B26" s="40"/>
      <c r="C26" s="40"/>
      <c r="D26" s="40"/>
      <c r="E26" s="40"/>
      <c r="F26" s="40"/>
      <c r="G26" s="40"/>
      <c r="H26" s="40"/>
      <c r="I26" s="40"/>
      <c r="J26" s="40"/>
      <c r="K26" s="40"/>
      <c r="L26" s="40"/>
      <c r="M26" s="54" t="s">
        <v>10</v>
      </c>
      <c r="N26" s="54"/>
      <c r="O26" s="4">
        <f>SUMIF(G:G,5%,L:L)</f>
        <v>0</v>
      </c>
    </row>
    <row r="27" spans="1:15" s="28" customFormat="1" ht="30" customHeight="1" x14ac:dyDescent="0.2">
      <c r="A27" s="93" t="s">
        <v>47</v>
      </c>
      <c r="B27" s="93"/>
      <c r="C27" s="93"/>
      <c r="D27" s="93"/>
      <c r="E27" s="93"/>
      <c r="F27" s="93"/>
      <c r="G27" s="93"/>
      <c r="H27" s="93"/>
      <c r="I27" s="93"/>
      <c r="J27" s="93"/>
      <c r="K27" s="93"/>
      <c r="L27" s="94"/>
      <c r="M27" s="54" t="s">
        <v>11</v>
      </c>
      <c r="N27" s="54"/>
      <c r="O27" s="4">
        <f>SUMIF(G:G,19%,L:L)</f>
        <v>0</v>
      </c>
    </row>
    <row r="28" spans="1:15" s="28" customFormat="1" ht="30" customHeight="1" x14ac:dyDescent="0.2">
      <c r="A28" s="95"/>
      <c r="B28" s="95"/>
      <c r="C28" s="95"/>
      <c r="D28" s="95"/>
      <c r="E28" s="95"/>
      <c r="F28" s="95"/>
      <c r="G28" s="95"/>
      <c r="H28" s="95"/>
      <c r="I28" s="95"/>
      <c r="J28" s="95"/>
      <c r="K28" s="95"/>
      <c r="L28" s="95"/>
      <c r="M28" s="55" t="s">
        <v>7</v>
      </c>
      <c r="N28" s="56"/>
      <c r="O28" s="5">
        <f>SUM(O25:O27)</f>
        <v>0</v>
      </c>
    </row>
    <row r="29" spans="1:15" s="28" customFormat="1" ht="30" customHeight="1" x14ac:dyDescent="0.2">
      <c r="A29" s="95"/>
      <c r="B29" s="95"/>
      <c r="C29" s="95"/>
      <c r="D29" s="95"/>
      <c r="E29" s="95"/>
      <c r="F29" s="95"/>
      <c r="G29" s="95"/>
      <c r="H29" s="95"/>
      <c r="I29" s="95"/>
      <c r="J29" s="95"/>
      <c r="K29" s="95"/>
      <c r="L29" s="95"/>
      <c r="M29" s="57" t="s">
        <v>12</v>
      </c>
      <c r="N29" s="58"/>
      <c r="O29" s="6">
        <f>ROUND(O26*5%,0)</f>
        <v>0</v>
      </c>
    </row>
    <row r="30" spans="1:15" s="28" customFormat="1" ht="30" customHeight="1" x14ac:dyDescent="0.2">
      <c r="A30" s="95"/>
      <c r="B30" s="95"/>
      <c r="C30" s="95"/>
      <c r="D30" s="95"/>
      <c r="E30" s="95"/>
      <c r="F30" s="95"/>
      <c r="G30" s="95"/>
      <c r="H30" s="95"/>
      <c r="I30" s="95"/>
      <c r="J30" s="95"/>
      <c r="K30" s="95"/>
      <c r="L30" s="95"/>
      <c r="M30" s="57" t="s">
        <v>13</v>
      </c>
      <c r="N30" s="58"/>
      <c r="O30" s="4">
        <f>ROUND(O27*19%,0)</f>
        <v>0</v>
      </c>
    </row>
    <row r="31" spans="1:15" s="28" customFormat="1" ht="30" customHeight="1" x14ac:dyDescent="0.2">
      <c r="A31" s="95"/>
      <c r="B31" s="95"/>
      <c r="C31" s="95"/>
      <c r="D31" s="95"/>
      <c r="E31" s="95"/>
      <c r="F31" s="95"/>
      <c r="G31" s="95"/>
      <c r="H31" s="95"/>
      <c r="I31" s="95"/>
      <c r="J31" s="95"/>
      <c r="K31" s="95"/>
      <c r="L31" s="95"/>
      <c r="M31" s="55" t="s">
        <v>14</v>
      </c>
      <c r="N31" s="56"/>
      <c r="O31" s="5">
        <f>SUM(O29:O30)</f>
        <v>0</v>
      </c>
    </row>
    <row r="32" spans="1:15" s="28" customFormat="1" ht="30" customHeight="1" x14ac:dyDescent="0.2">
      <c r="A32" s="95"/>
      <c r="B32" s="95"/>
      <c r="C32" s="95"/>
      <c r="D32" s="95"/>
      <c r="E32" s="95"/>
      <c r="F32" s="95"/>
      <c r="G32" s="95"/>
      <c r="H32" s="95"/>
      <c r="I32" s="95"/>
      <c r="J32" s="95"/>
      <c r="K32" s="95"/>
      <c r="L32" s="95"/>
      <c r="M32" s="82" t="s">
        <v>37</v>
      </c>
      <c r="N32" s="83"/>
      <c r="O32" s="4">
        <f>ROUND(SUM(N19:N24),0)</f>
        <v>0</v>
      </c>
    </row>
    <row r="33" spans="1:15" s="28" customFormat="1" ht="39.75" customHeight="1" x14ac:dyDescent="0.2">
      <c r="A33" s="95"/>
      <c r="B33" s="95"/>
      <c r="C33" s="95"/>
      <c r="D33" s="95"/>
      <c r="E33" s="95"/>
      <c r="F33" s="95"/>
      <c r="G33" s="95"/>
      <c r="H33" s="95"/>
      <c r="I33" s="95"/>
      <c r="J33" s="95"/>
      <c r="K33" s="95"/>
      <c r="L33" s="95"/>
      <c r="M33" s="80" t="s">
        <v>36</v>
      </c>
      <c r="N33" s="81"/>
      <c r="O33" s="5">
        <f>SUM(O32)</f>
        <v>0</v>
      </c>
    </row>
    <row r="34" spans="1:15" s="28" customFormat="1" ht="30" customHeight="1" x14ac:dyDescent="0.2">
      <c r="A34" s="95"/>
      <c r="B34" s="95"/>
      <c r="C34" s="95"/>
      <c r="D34" s="95"/>
      <c r="E34" s="95"/>
      <c r="F34" s="95"/>
      <c r="G34" s="95"/>
      <c r="H34" s="95"/>
      <c r="I34" s="95"/>
      <c r="J34" s="95"/>
      <c r="K34" s="95"/>
      <c r="L34" s="95"/>
      <c r="M34" s="80" t="s">
        <v>15</v>
      </c>
      <c r="N34" s="81"/>
      <c r="O34" s="5">
        <f>+O28+O31+O33</f>
        <v>0</v>
      </c>
    </row>
    <row r="37" spans="1:15" x14ac:dyDescent="0.25">
      <c r="B37" s="8"/>
      <c r="C37" s="8"/>
    </row>
    <row r="38" spans="1:15" x14ac:dyDescent="0.25">
      <c r="B38" s="51"/>
      <c r="C38" s="51"/>
    </row>
    <row r="39" spans="1:15" ht="15.75" thickBot="1" x14ac:dyDescent="0.3">
      <c r="B39" s="52"/>
      <c r="C39" s="52"/>
    </row>
    <row r="40" spans="1:15" x14ac:dyDescent="0.25">
      <c r="B40" s="42" t="s">
        <v>20</v>
      </c>
      <c r="C40" s="42"/>
    </row>
    <row r="42" spans="1:15" x14ac:dyDescent="0.25">
      <c r="A42" s="30" t="s">
        <v>32</v>
      </c>
    </row>
  </sheetData>
  <sheetProtection algorithmName="SHA-512" hashValue="VqeRekKofqfhQLocL5W8P3SnrPzV0Fc4gyA7vM2ln0DV22Uo+HOhFoeNl2wzRKvTr/ro56lbsc7dgCAiDMcPSA==" saltValue="DGRliQvfcWA7Ske8qLBovA==" spinCount="100000" sheet="1" selectLockedCells="1"/>
  <mergeCells count="27">
    <mergeCell ref="M31:N31"/>
    <mergeCell ref="M34:N34"/>
    <mergeCell ref="M32:N32"/>
    <mergeCell ref="M33:N33"/>
    <mergeCell ref="N2:O5"/>
    <mergeCell ref="A2:A5"/>
    <mergeCell ref="D11:G11"/>
    <mergeCell ref="A11:B15"/>
    <mergeCell ref="B2:M2"/>
    <mergeCell ref="B3:M3"/>
    <mergeCell ref="B4:M5"/>
    <mergeCell ref="A27:L34"/>
    <mergeCell ref="A26:L26"/>
    <mergeCell ref="A9:B9"/>
    <mergeCell ref="B40:C40"/>
    <mergeCell ref="D13:G13"/>
    <mergeCell ref="D15:G15"/>
    <mergeCell ref="F9:G9"/>
    <mergeCell ref="L9:N9"/>
    <mergeCell ref="B38:C39"/>
    <mergeCell ref="B25:L25"/>
    <mergeCell ref="M25:N25"/>
    <mergeCell ref="M26:N26"/>
    <mergeCell ref="M27:N27"/>
    <mergeCell ref="M28:N28"/>
    <mergeCell ref="M29:N29"/>
    <mergeCell ref="M30:N30"/>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G19:G24</xm:sqref>
        </x14:dataValidation>
        <x14:dataValidation type="list" allowBlank="1" showInputMessage="1" showErrorMessage="1" xr:uid="{00000000-0002-0000-0000-000002000000}">
          <x14:formula1>
            <xm:f>Hoja2!$F$7:$F$8</xm:f>
          </x14:formula1>
          <xm:sqref>I19:I24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32">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4" ma:contentTypeDescription="Create a new document." ma:contentTypeScope="" ma:versionID="ee4b73eddd9051cd9da937ea73e3741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03d73cacd87fff94af62faad929f1421"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56E18-EDA8-4CBF-99F1-2697C813E770}">
  <ds:schemaRefs>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91f923a0-6986-49c1-880a-004b6d780c1e"/>
    <ds:schemaRef ds:uri="b41d3764-7ecb-4939-976c-9e68ac8de53e"/>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BB77CD68-EC23-42D5-A9A5-1C209AD8C889}">
  <ds:schemaRefs>
    <ds:schemaRef ds:uri="http://schemas.microsoft.com/sharepoint/v3/contenttype/forms"/>
  </ds:schemaRefs>
</ds:datastoreItem>
</file>

<file path=customXml/itemProps3.xml><?xml version="1.0" encoding="utf-8"?>
<ds:datastoreItem xmlns:ds="http://schemas.openxmlformats.org/officeDocument/2006/customXml" ds:itemID="{3141F563-C7B1-41E2-8E3B-629B199D1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2022-06-07T15:05:34Z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