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riosr\OneDrive - Universidad de Cundinamarca\UNIVERSIDAD DE CUNDINAMARCA 2022\INVITACIONES + MAYORES A 100 SMMLV\INV. 083 RENOVACIÓN DE PUPITRES\ANEXOS TÉRMINOS\"/>
    </mc:Choice>
  </mc:AlternateContent>
  <bookViews>
    <workbookView xWindow="-105" yWindow="-105" windowWidth="23250" windowHeight="12570"/>
  </bookViews>
  <sheets>
    <sheet name="Hoja1" sheetId="1" r:id="rId1"/>
    <sheet name="Hoja4" sheetId="4" r:id="rId2"/>
    <sheet name="Hoja3" sheetId="3" r:id="rId3"/>
    <sheet name="Hoja2" sheetId="2" state="hidden" r:id="rId4"/>
  </sheets>
  <definedNames>
    <definedName name="_xlnm.Print_Area" localSheetId="0">Hoja1!$A$1:$K$31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G15" i="1" l="1"/>
  <c r="H15" i="1" s="1"/>
  <c r="I15" i="1"/>
  <c r="J15" i="1" l="1"/>
  <c r="K15" i="1" s="1"/>
  <c r="K20" i="1"/>
  <c r="K18" i="1" l="1"/>
  <c r="K21" i="1" s="1"/>
  <c r="K22" i="1" l="1"/>
  <c r="K19" i="1"/>
  <c r="K23" i="1" l="1"/>
</calcChain>
</file>

<file path=xl/comments1.xml><?xml version="1.0" encoding="utf-8"?>
<comments xmlns="http://schemas.openxmlformats.org/spreadsheetml/2006/main">
  <authors>
    <author>MARIO CASTILLO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<sst xmlns="http://schemas.openxmlformats.org/spreadsheetml/2006/main" count="59" uniqueCount="54">
  <si>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</si>
  <si>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</si>
  <si>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</si>
  <si>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 xml:space="preserve">COTIZANTE: </t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</si>
  <si>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</si>
  <si>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</si>
  <si>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</si>
  <si>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</si>
  <si>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</si>
  <si>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 xml:space="preserve">ÍTEM </t>
  </si>
  <si>
    <t>ESPECIFICACIONES TÉCNICAS DE LOS BIENES Y/O SERVICIOS REQUERIDOS</t>
  </si>
  <si>
    <t xml:space="preserve">CANTIDAD </t>
  </si>
  <si>
    <t>UNIDAD DE MEDIDA</t>
  </si>
  <si>
    <t>VALOR UNITARIO</t>
  </si>
  <si>
    <t xml:space="preserve">PORCENTAJE DE IVA </t>
  </si>
  <si>
    <t xml:space="preserve">VALOR  IVA </t>
  </si>
  <si>
    <t xml:space="preserve">VALOR TOTAL UNITARIO </t>
  </si>
  <si>
    <t>SUBTOTAL</t>
  </si>
  <si>
    <t>IVA</t>
  </si>
  <si>
    <t>TOTAL</t>
  </si>
  <si>
    <t>UNIDAD</t>
  </si>
  <si>
    <t>VALOR NO GRAVADO (TARIFA 0)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</si>
  <si>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</si>
  <si>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</si>
  <si>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</si>
  <si>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</si>
  <si>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</si>
  <si>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</si>
  <si>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 xml:space="preserve">FIRMA REPRESENTANTE LEGAL Y/O PERSONA NATURAL </t>
  </si>
  <si>
    <t>Código Serie Documental (Ver Tabla de Retención Documental).</t>
  </si>
  <si>
    <t>Cámara 4 MP IR Fixed Dome Network
- Image Sensor: 1/3" Progressive Scan CMOS
- Min. Illumination: Color: 0.01 Lux @ (F1.2, AGC ON), 0.018
Lux @ (F1.6, AGC ON), 0 Lux with IR
- Shutter Speed: 1/3 s to 1/100,000 s
- Digital Noise Reduction: 3D DNR
- WDR: 120dB
- Focal length: 2.8/4/6/8 mm
- Aperture: F1.6
- IR Range: Up to 40 m
- Video Compression: Main stream: H.265/H.264, Sub- stream: H.265/H.264/MJPEG,  Third stream: H.265/H.264
- Audio Compression (-S): G.711/ G.722.1/ G.726/ MP2L2/ PCM
- Max. Resolution: 2688 × 1520 @30fps
- Alarm Trigger Motion detection, video tampering, network disconnected, IP address conflict, illegal login, HDD full, HDD error
- Protocols TCP/IP, ICMP, HTTP, HTTPS, FTP, DHCP, DNS, DDNS, RTP, RTSP, RTCP, PPPoE, NTP, UPnP™, SMTP, SNMP, IGMP, 802.1X, QoS, IPv6, Bonjour
- Network Storage Support Micro SD/SDHC/SDXC card
(128G), local storage and NAS (NFS,SMB/CIFS), ANR
- Power Supply 12 VDC ± 25%,  5.5 mm coaxial power plug
PoE (802.3af, class 3)
- Protection Level IP67, IK10</t>
  </si>
  <si>
    <t>Soporte de pared para cámaras.
- Características: Adecuado para montaje en esquina de pared con domo Speed
- Materiales: Aluminum alloy &amp; Steel
- Dimensiones: 176.8×194×417.8mm
- Peso: 2809g</t>
  </si>
  <si>
    <t>POE, 60W, para cámaras.
- Input Current: 2A
- Output Voltage Range: 54V~57V
- Output Power 60W
- Pass Through Data Rates: 10/100/1000 Mbps
- Ports: Two 10/100/1000M adaptive RJ45 ports, one is
DATA/IN, another is PoE/DATA
- Base Function: Compliance to IEEE 802.3 at/af Standard for PD
- Protection Methods: Output Over Current Protection, Short
Circuit Protection
- Dimension: 185mm*70.8mm*37mm  (L*W*H)</t>
  </si>
  <si>
    <t>Cámara tipo Domo PTZ, PoE, 2MP, 32x (Network Speed
Dome)
- Image Sensor: 1/2.8" progressive scan CMOS
- Min. Illuminacion: Color: 0.005 Lux @(F1.6, AGC ON), B/W:
0.001Lux @(F1.6, AGC ON)
- Dia y noche: IR Cut Filter
- Video Compression: Main Stream: H.265+/H.265/H.264+/H.264, Sub-stream: H.265/H.264/MJPEG,  Third Stream: H.265/H.264/MJPEG
- Video Bitrate: 32 Kbps to 16384 Kbps
- Audio Compression: G.711alaw/ G.711ulaw/ G.722.1/ G.726/ MP2L2/PCM
- Basic Event: Motion Detection, Alarm Input, Alarm Output, Video Tampering Detection, Exception
- Smart Event: Face Detection, Intrusion Detection, Line Crossing Detection, Region Entrance Detection, Region Exiting Detection, Object Removal Detection, Unattended Baggage Detection
- Max. Resolution: 1920 × 1080
- Protocolos: IPv4/IPv6, HTTP, HTTPS, 802.1x, Qos, FTP, SMTP, UPnP, SNMP, DNS, DDNS, NTP, RTSP, RTCP, RTP, TCP/IP, UDP, IGMP, ICMP, DHCP, PPPoE, Bonjour
- Network Storage Built-in memory card slot, support Micro SD/SDHC/SDXC, up to 256 GB; NAS (NPS, SMB/ CIPS), ANR
- Power: 24 VAC and Hi-PoE Max.: 22 W
- Protection Level: IP66 Standard, IK10, TVS 4000V Lightning Protection, Surge Protection and Voltage Transient Protection</t>
  </si>
  <si>
    <t>Cámara - 6 MP IR Varifocal Bullet Network Camera
- Image Sensor: 1/2.9" Progressive Scan CMOS
- Min. Illumination: Color: 0.01 Lux @ (F1.2, AGC ON), 0.018
Lux @ (F1.6, AGC ON), 0 Lux with IR
- Shutter Speed: 1/3 s to 1/100,000 s
- Digital Noise Reduction: 3D DNR
- WDR: 120dB
- 3-Axis Adjustment: Pan: 0°to 355°, tilt: 0°to 90°, rotate: 0°to
355°
- Focal Length: 2.8 to 12 mm
- Lens Type: Motorized
- Aperture: F1.6
- IR Range: Up to 50 m
- Video Compression: Main stream: H.265/H.264, Sub- stream: H.265/H.264/MJPEG,  Third stream: H.265/H.264
- Max. Resolution: 3072 × 2048
- Protocols: TCP/IP, ICMP, HTTP, HTTPS, FTP, DHCP, DNS, DDNS, RTP, RTSP, RTCP, PPPoE, NTP, UPnP, SMTP, SNMP, IGMP, 802.1X, QoS, IPv6, Bonjour
- Network Storage Support Micro SD/SDHC/SDXC card
(128G), local storage and NAS (NFS,SMB/CIFS), ANR
- Alarm Trigger Motion detection, video tampering, network disconnected, IP address conflict, illegal login, HDD full, HDD error
- Protection Level: IP67
- Power Supply: 12 VDC ± 25%, PoE (802.3at, class 4),  5.5 mm coaxial power plug
- Power Consumption and Current: 12 VDC, 1.2A, max.
14.5W PoE (802.3at, 42.5V to 57V), 0.5A to 0.3A, max. 18W</t>
  </si>
  <si>
    <t>Network keyboard 7” resistive touchscreen, preview, PTZ
and TV wall control, 4-axis joystick
- Format: H.264, H.265, MPEG4
- Performance: 4@1080p
- Screen división: Single screen
- Display: 7" TFT LCD at 1024 × 600 resolution
- Joystick: 4D joystick
- Audio: 1 video input and 1 video output of 3.5 mm audio jack. Supports two-way audio
- Video: Not supported
- USB: 1 × USB 2.0 interface
- Serial port: 1 × RS-232, 1 × RS-485
Network: 1 × 100M/1000M self-adaptive network interface
- System: Linux
- Dimensions: (L × W × H) 435 × 193 × 110 mm (17.1" × 7.6"
× 4.3")
- Weight: 2 KG (4.4 lb)
- Working temperatura: -10 °C to +55 °C (14 °F to 131 °F)
- Working Humidity: 10¿ to 90¿
- Power supply: 12 VDC
- Consumption:  15 W</t>
  </si>
  <si>
    <t>NVR 32ch para cámaras digitales
- IP video input: 32ch
- Incoming bandwidth: 320 Mbps, or 200 Mbps (when RAID
is enabled)
- Outgoing bandwidth: 256 Mbps, or 200 Mbps (when RAID
is enabled)
- Recording resolution: 12 MP/8 MP/6 MP/5 MP/4 MP/3 MP/
1080p/ UXGA/ 720p/ VGA/ 4CIF/ DCIF/ 2CIF/ CIF/QCIF
- VGA1 /HDMI1 output resolution: VGA1: 2K (2560 ×
1440)/60Hz, 1920 ×    1080/60Hz, 1280 × 1024/60Hz, 1280 ×
720/60Hz, 1024 × 768/60Hz; HDMI1: 4K (3840 ×
2160)/60Hz, 4K (3840 × 2160) /30Hz, 2K (2560 ×
1440)/60Hz, 1920 × 1080/60Hz, 1600 × 1200/60Hz, 1280 ×
1024/60Hz, 1280 × 720/60Hz, 1024 × 768/60Hz
- VGA2 /HDMI2 output resolution: 1920 × 1080/60Hz, 1280 ×
1024/60Hz, 1280 × 720/60Hz, 1024 × 768/60Hz
- Decoding format: H.265/ H.265+/ H.264/ H.264+/ MPEG4
- Live view/Playback resolution: 12 MP/8 MP/6 MP/5 MP/4
MP/3 MP/ 1080p/ UXGA/ 720p/ VGA/4CIF/DCIF /2CIF/ CIF/ QCIF
- Network protocols: TCP/IP, DHCP, HIK Cloud P2P, DNS, DDNS, NTP, SADP, SMTP, NFS, iSCSI, UPnP™, HTTPS
- SATA: 16 SATA interfaces
- eSATA: 1 eSATA interface
- Capacity: Up to 6TB capacity for each HDD
- Network Disk: Up to 8 Network disks (NAS or iSCSI)
- Array type: RAID0, RAID1, RAID5, RAID6, RAID10
- Two-way audio: 1-ch, RCA (2.0 Vp-p, 1 k )
- Network interface: 2, RJ-45 10/100/1000 Mbps self- adaptive Ethernet interface
- Serial interface: RS-232; RS-485; Keyboard
- USB interface: Front panel: 2 × USB 2.0; Rear panel: 1 × USB 3.0
- Power supply: 100 to 240 VAC, 50 to 60 Hz
- Max. Power: 300 W
- Chassis: 19-inch rack-mounted 3U chassis
- Dimensions: (W × D × H) 445 × 496 × 146 mm (17.5" ×
19.5" × 5.7")
- Working temperatura: -10 to +55° C (+14 to +131° F)
- Working humidity: 10 to 90 %</t>
  </si>
  <si>
    <t>Disco Duro HDD Optimizados para los sistemas de vigilancia
NVR-DVR.
- Capacidad: 8TB
- Interfaz: SATA 6Gb/s
- Factor De Forma: 3,5"
- RPM: 7200rpm
- Caché: 256MB
- Ciclos de carga / descarga: 600.000
- Errores de lectura no recuperables por bits leídos: 1 en
1015
- Requisitos promedio de energia: Lectura escritura: 8.6W, Inactivo: 7.4W, Espera y suspensión: 0.4W</t>
  </si>
  <si>
    <t>Licencia para 16Ch para el NVR - Video Surveillance Base package - Including prerequisites for channel expanding, all fundamental features of video surveillance system and 16 cameras manageable. Supported:2 years free SUP,Main/Auxiliary Storage,Alarm Management,Google  Map,Evidence Management, Running on Virtual Machine,
100 Users Logged In Simultaneously,Heath Monitoring/History Maintemance Data, Client Operation (e.g.Visual Tracking, Custom Window Division),etc.</t>
  </si>
  <si>
    <t>Licencia para agregar 1 canal adiciona de video, para el NVR</t>
  </si>
  <si>
    <t>Switch PoE + Fuente de 680W + Modulo de 4 port SFP+
- Puertos y ranuras I/O: 20 Autosensing
10/100/1000 ports (IEEE802.3 Type 10BASE-T, IEEE 802.3u
Type 100BASETX, IEEE 802.3ab Type 1000Base-T IEEE
802.3at PoE+); Duplex: 10BASE¿T/100BASE-TX:half or full;1000BASE-T:full only - 4 puertos Combo
10/100/1000BASE-T o 100/ 1000Mbps SFP
- Memoria y Procesador: Dual Core ARM Cortex A9 @ 1016
MHz, 1 GB DDR3 SDRAM, Paquete Buffer Tamaño: 12.38
MB 4.5MB Ingress/7.875MB Egress, 4GB eMMC
- Latencia a 10 Gbps: &lt; 98.5us (FIFO paquetes de 64 bytes)
- Latencia a 100 Gbps: &lt;11.8us (FIFO paquetes de 64 bytes)
- Latencia a 1000 Mbps: &lt; 3.1us (FIFO paquetes de 64 bytes)
- Latencia a 10 Gbps: &lt;3.4us (FIFO paquetes de 64 bytes)
- Throughput: 95.2 Mpps
- Rendimiento de Stacking: 100 Gbps
- Capacidad de Switching: 128 Gbps
- Capacidad de Switching (incluyendo Stacking): 228Gbps
- Frecuencia: 50/60Hz
- Voltaje: 100-127/200 240 VAC
- Corriente: 5A/2.5A</t>
  </si>
  <si>
    <t>CONFIGURACION DE SOLUCION (NVRS + SW + JOYSTICK)</t>
  </si>
  <si>
    <t>INSTALACION DE PUNTO DE RED PARA CAMARA IP INCLUYE DUCTERIA Y MATERIALES + CERTIFICACION</t>
  </si>
  <si>
    <t>PUNTO DE RED,   PONCHAR + CERTIFICACION</t>
  </si>
  <si>
    <t>RACK DE 160CM + ORGANIZADORES + PDU (MULTITOMA)</t>
  </si>
  <si>
    <t>servicios</t>
  </si>
  <si>
    <t>bienes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</si>
  <si>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</si>
  <si>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</si>
  <si>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</si>
  <si>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</si>
  <si>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</si>
  <si>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</si>
  <si>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Silla Universitaria, con superficie de trabajo para educación superior, personas diestras o surdas (de acuerdo a solicitud del supervisor), los módulos de asiento espaldar deben estar construidos con superficie de doble curvatura que se ajusten a la antropometría del cuerpo humano en la posición sedente.
Dimensiones: alto 82 cm - ancho 55 cm - fondo 43 cm
Brazo: madera enchapado en formica. fijo
Color: Verde
Espaldar: Polipropileno de alta resistencia.
Asiento: Polipropileno de alta resistencia.
Tableta de escritura en madera contrachapada con laminado de alta presión.
Base: Estructura metálica en tubo cold rolled, con acabado en pintura electroestática en polvo y tapones antideslizantes.
Garantia Mínima: 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</si>
</sst>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9" fontId="0" fillId="0" borderId="0" xfId="1" applyFont="1"/>
    <xf numFmtId="0" fontId="5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43" fontId="5" fillId="0" borderId="16" xfId="4" applyFont="1" applyBorder="1" applyProtection="1">
      <protection hidden="1"/>
    </xf>
    <xf numFmtId="43" fontId="4" fillId="0" borderId="16" xfId="4" applyFont="1" applyBorder="1" applyProtection="1">
      <protection hidden="1"/>
    </xf>
    <xf numFmtId="43" fontId="5" fillId="0" borderId="16" xfId="4" applyFont="1" applyFill="1" applyBorder="1" applyProtection="1">
      <protection hidden="1"/>
    </xf>
    <xf numFmtId="43" fontId="4" fillId="0" borderId="18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43" fontId="7" fillId="3" borderId="20" xfId="3" applyFont="1" applyFill="1" applyBorder="1" applyAlignment="1" applyProtection="1">
      <alignment horizontal="center" vertical="center" wrapText="1"/>
      <protection locked="0"/>
    </xf>
    <xf numFmtId="43" fontId="7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43" fontId="9" fillId="0" borderId="1" xfId="3" applyFont="1" applyFill="1" applyBorder="1" applyAlignment="1" applyProtection="1">
      <alignment vertical="center"/>
      <protection locked="0"/>
    </xf>
    <xf numFmtId="9" fontId="8" fillId="0" borderId="1" xfId="1" applyFont="1" applyFill="1" applyBorder="1" applyAlignment="1" applyProtection="1">
      <alignment vertical="center"/>
      <protection locked="0"/>
    </xf>
    <xf numFmtId="43" fontId="8" fillId="0" borderId="1" xfId="3" applyFont="1" applyFill="1" applyBorder="1" applyAlignment="1" applyProtection="1">
      <alignment vertical="center"/>
      <protection hidden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0" xfId="0" applyFont="1" applyFill="1" applyBorder="1" applyAlignment="1">
      <alignment wrapText="1"/>
    </xf>
    <xf numFmtId="0" fontId="8" fillId="0" borderId="22" xfId="0" applyFont="1" applyFill="1" applyBorder="1" applyAlignment="1" applyProtection="1">
      <alignment vertical="center"/>
      <protection locked="0"/>
    </xf>
    <xf numFmtId="43" fontId="8" fillId="0" borderId="16" xfId="3" applyFont="1" applyFill="1" applyBorder="1" applyAlignment="1" applyProtection="1">
      <alignment vertical="center"/>
      <protection hidden="1"/>
    </xf>
    <xf numFmtId="0" fontId="5" fillId="0" borderId="11" xfId="0" applyFont="1" applyBorder="1" applyAlignment="1">
      <alignment vertical="center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/>
    <xf numFmtId="0" fontId="5" fillId="2" borderId="12" xfId="0" applyFont="1" applyFill="1" applyBorder="1"/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43" fontId="5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4" fillId="0" borderId="17" xfId="3" applyFont="1" applyBorder="1" applyAlignment="1" applyProtection="1">
      <alignment horizontal="right" vertical="center" wrapText="1"/>
      <protection hidden="1"/>
    </xf>
    <xf numFmtId="43" fontId="5" fillId="0" borderId="2" xfId="3" applyFont="1" applyBorder="1" applyAlignment="1" applyProtection="1">
      <alignment horizontal="right" vertical="center" wrapText="1"/>
      <protection hidden="1"/>
    </xf>
    <xf numFmtId="43" fontId="5" fillId="0" borderId="1" xfId="3" applyFont="1" applyBorder="1" applyAlignment="1" applyProtection="1">
      <alignment horizontal="right" vertical="center" wrapText="1"/>
      <protection hidden="1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0">
    <cellStyle name="Millares" xfId="4" builtinId="3"/>
    <cellStyle name="Millares [0] 2" xfId="2"/>
    <cellStyle name="Millares [0] 2 2" xfId="6"/>
    <cellStyle name="Millares 2" xfId="3"/>
    <cellStyle name="Millares 2 2" xfId="7"/>
    <cellStyle name="Millares 3" xfId="8"/>
    <cellStyle name="Millares 4" xfId="9"/>
    <cellStyle name="Normal" xfId="0" builtinId="0"/>
    <cellStyle name="Normal 2" xfId="5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323289</xdr:colOff>
      <xdr:row>2</xdr:row>
      <xdr:rowOff>188394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view="pageBreakPreview" zoomScale="70" zoomScaleNormal="70" zoomScaleSheetLayoutView="70" zoomScalePageLayoutView="55" workbookViewId="0">
      <selection activeCell="A2" sqref="A2:K2"/>
    </sheetView>
  </sheetViews>
  <sheetFormatPr baseColWidth="10" defaultColWidth="11.42578125" defaultRowHeight="16.5" x14ac:dyDescent="0.25"/>
  <cols>
    <col min="1" max="1" width="10.7109375" style="2" customWidth="1"/>
    <col min="2" max="2" width="74" style="9" customWidth="1"/>
    <col min="3" max="3" width="13.28515625" style="28" customWidth="1"/>
    <col min="4" max="10" width="18.28515625" style="2" customWidth="1"/>
    <col min="11" max="11" width="20.7109375" style="2" bestFit="1" customWidth="1"/>
    <col min="12" max="16384" width="11.42578125" style="2"/>
  </cols>
  <sheetData>
    <row r="1" spans="1:11" ht="36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x14ac:dyDescent="0.25">
      <c r="A4" s="30"/>
      <c r="B4" s="31"/>
      <c r="C4" s="32"/>
      <c r="D4" s="33"/>
      <c r="E4" s="33"/>
      <c r="F4" s="33"/>
      <c r="G4" s="33"/>
      <c r="H4" s="33"/>
      <c r="I4" s="33"/>
      <c r="J4" s="33"/>
      <c r="K4" s="34"/>
    </row>
    <row r="5" spans="1:11" x14ac:dyDescent="0.25">
      <c r="A5" s="30"/>
      <c r="B5" s="31"/>
      <c r="C5" s="32"/>
      <c r="D5" s="33"/>
      <c r="E5" s="33"/>
      <c r="F5" s="33"/>
      <c r="G5" s="33"/>
      <c r="H5" s="33"/>
      <c r="I5" s="33"/>
      <c r="J5" s="33"/>
      <c r="K5" s="34"/>
    </row>
    <row r="6" spans="1:11" x14ac:dyDescent="0.25">
      <c r="A6" s="73" t="s">
        <v>2</v>
      </c>
      <c r="B6" s="74"/>
      <c r="C6" s="32"/>
      <c r="D6" s="3" t="s">
        <v>3</v>
      </c>
      <c r="E6" s="75"/>
      <c r="F6" s="76"/>
      <c r="G6" s="35"/>
      <c r="H6" s="4" t="s">
        <v>4</v>
      </c>
      <c r="I6" s="77"/>
      <c r="J6" s="78"/>
      <c r="K6" s="36"/>
    </row>
    <row r="7" spans="1:11" ht="17.25" thickBot="1" x14ac:dyDescent="0.3">
      <c r="A7" s="37"/>
      <c r="B7" s="6"/>
      <c r="C7" s="32"/>
      <c r="D7" s="7"/>
      <c r="E7" s="7"/>
      <c r="F7" s="7"/>
      <c r="G7" s="35"/>
      <c r="H7" s="7"/>
      <c r="I7" s="5"/>
      <c r="J7" s="5"/>
      <c r="K7" s="36"/>
    </row>
    <row r="8" spans="1:11" ht="17.25" thickBot="1" x14ac:dyDescent="0.3">
      <c r="A8" s="67" t="s">
        <v>5</v>
      </c>
      <c r="B8" s="68"/>
      <c r="C8" s="64" t="s">
        <v>6</v>
      </c>
      <c r="D8" s="65"/>
      <c r="E8" s="65"/>
      <c r="F8" s="66"/>
      <c r="G8" s="8"/>
      <c r="H8" s="7"/>
      <c r="I8" s="35"/>
      <c r="J8" s="35"/>
      <c r="K8" s="36"/>
    </row>
    <row r="9" spans="1:11" ht="17.25" thickBot="1" x14ac:dyDescent="0.3">
      <c r="A9" s="69"/>
      <c r="B9" s="70"/>
      <c r="C9" s="32"/>
      <c r="D9" s="7"/>
      <c r="E9" s="7"/>
      <c r="F9" s="7"/>
      <c r="G9" s="35"/>
      <c r="H9" s="7"/>
      <c r="I9" s="35"/>
      <c r="J9" s="35"/>
      <c r="K9" s="36"/>
    </row>
    <row r="10" spans="1:11" ht="17.25" thickBot="1" x14ac:dyDescent="0.3">
      <c r="A10" s="69"/>
      <c r="B10" s="70"/>
      <c r="C10" s="64" t="s">
        <v>7</v>
      </c>
      <c r="D10" s="65"/>
      <c r="E10" s="65"/>
      <c r="F10" s="66"/>
      <c r="G10" s="8"/>
      <c r="H10" s="7"/>
      <c r="I10" s="35"/>
      <c r="J10" s="35"/>
      <c r="K10" s="36"/>
    </row>
    <row r="11" spans="1:11" ht="17.25" thickBot="1" x14ac:dyDescent="0.3">
      <c r="A11" s="69"/>
      <c r="B11" s="70"/>
      <c r="C11" s="32"/>
      <c r="D11" s="7"/>
      <c r="E11" s="7"/>
      <c r="F11" s="7"/>
      <c r="G11" s="35"/>
      <c r="H11" s="7"/>
      <c r="I11" s="35"/>
      <c r="J11" s="35"/>
      <c r="K11" s="36"/>
    </row>
    <row r="12" spans="1:11" ht="17.25" thickBot="1" x14ac:dyDescent="0.3">
      <c r="A12" s="71"/>
      <c r="B12" s="72"/>
      <c r="C12" s="64" t="s">
        <v>8</v>
      </c>
      <c r="D12" s="65"/>
      <c r="E12" s="65"/>
      <c r="F12" s="66"/>
      <c r="G12" s="8"/>
      <c r="H12" s="7"/>
      <c r="I12" s="5"/>
      <c r="J12" s="5"/>
      <c r="K12" s="36"/>
    </row>
    <row r="13" spans="1:11" ht="17.25" thickBot="1" x14ac:dyDescent="0.3">
      <c r="A13" s="38"/>
      <c r="B13" s="39"/>
      <c r="C13" s="32"/>
      <c r="D13" s="35"/>
      <c r="E13" s="35"/>
      <c r="F13" s="35"/>
      <c r="G13" s="35"/>
      <c r="H13" s="35"/>
      <c r="I13" s="35"/>
      <c r="J13" s="35"/>
      <c r="K13" s="36"/>
    </row>
    <row r="14" spans="1:11" s="10" customFormat="1" ht="49.5" x14ac:dyDescent="0.25">
      <c r="A14" s="17" t="s">
        <v>9</v>
      </c>
      <c r="B14" s="18" t="s">
        <v>10</v>
      </c>
      <c r="C14" s="18" t="s">
        <v>11</v>
      </c>
      <c r="D14" s="18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19" t="s">
        <v>17</v>
      </c>
      <c r="J14" s="19" t="s">
        <v>18</v>
      </c>
      <c r="K14" s="20" t="s">
        <v>19</v>
      </c>
    </row>
    <row r="15" spans="1:11" s="27" customFormat="1" ht="191.25" customHeight="1" x14ac:dyDescent="0.25">
      <c r="A15" s="40">
        <v>1</v>
      </c>
      <c r="B15" s="21" t="s">
        <v>53</v>
      </c>
      <c r="C15" s="29">
        <v>2556</v>
      </c>
      <c r="D15" s="23" t="s">
        <v>20</v>
      </c>
      <c r="E15" s="24"/>
      <c r="F15" s="25">
        <v>0</v>
      </c>
      <c r="G15" s="26">
        <f t="shared" ref="G15" si="0">+ROUND(E15*F15,0)</f>
        <v>0</v>
      </c>
      <c r="H15" s="26">
        <f t="shared" ref="H15" si="1">ROUND(E15+G15,0)</f>
        <v>0</v>
      </c>
      <c r="I15" s="26">
        <f t="shared" ref="I15" si="2">ROUND(E15*C15,0)</f>
        <v>0</v>
      </c>
      <c r="J15" s="26">
        <f t="shared" ref="J15" si="3">ROUND(I15*F15,0)</f>
        <v>0</v>
      </c>
      <c r="K15" s="41">
        <f>ROUND(I15+J15,0)</f>
        <v>0</v>
      </c>
    </row>
    <row r="16" spans="1:11" s="10" customFormat="1" x14ac:dyDescent="0.25">
      <c r="A16" s="47"/>
      <c r="B16" s="48"/>
      <c r="C16" s="48"/>
      <c r="D16" s="48"/>
      <c r="E16" s="48"/>
      <c r="F16" s="48"/>
      <c r="G16" s="48"/>
      <c r="H16" s="53" t="s">
        <v>21</v>
      </c>
      <c r="I16" s="54"/>
      <c r="J16" s="54"/>
      <c r="K16" s="11">
        <f>SUMIF(F:F,0%,I:I)</f>
        <v>0</v>
      </c>
    </row>
    <row r="17" spans="1:11" s="10" customFormat="1" x14ac:dyDescent="0.25">
      <c r="A17" s="49"/>
      <c r="B17" s="48"/>
      <c r="C17" s="48"/>
      <c r="D17" s="48"/>
      <c r="E17" s="48"/>
      <c r="F17" s="48"/>
      <c r="G17" s="48"/>
      <c r="H17" s="54" t="s">
        <v>22</v>
      </c>
      <c r="I17" s="54"/>
      <c r="J17" s="54"/>
      <c r="K17" s="11">
        <f>SUMIF(F:F,5%,I:I)</f>
        <v>0</v>
      </c>
    </row>
    <row r="18" spans="1:11" s="10" customFormat="1" x14ac:dyDescent="0.25">
      <c r="A18" s="49"/>
      <c r="B18" s="48"/>
      <c r="C18" s="48"/>
      <c r="D18" s="48"/>
      <c r="E18" s="48"/>
      <c r="F18" s="48"/>
      <c r="G18" s="48"/>
      <c r="H18" s="54" t="s">
        <v>23</v>
      </c>
      <c r="I18" s="54"/>
      <c r="J18" s="54"/>
      <c r="K18" s="11">
        <f>SUMIF(F:F,19%,I:I)</f>
        <v>0</v>
      </c>
    </row>
    <row r="19" spans="1:11" s="10" customFormat="1" x14ac:dyDescent="0.25">
      <c r="A19" s="49"/>
      <c r="B19" s="48"/>
      <c r="C19" s="48"/>
      <c r="D19" s="48"/>
      <c r="E19" s="48"/>
      <c r="F19" s="48"/>
      <c r="G19" s="48"/>
      <c r="H19" s="51" t="s">
        <v>17</v>
      </c>
      <c r="I19" s="51"/>
      <c r="J19" s="51"/>
      <c r="K19" s="12">
        <f>SUM(K16:K18)</f>
        <v>0</v>
      </c>
    </row>
    <row r="20" spans="1:11" s="10" customFormat="1" x14ac:dyDescent="0.25">
      <c r="A20" s="49"/>
      <c r="B20" s="48"/>
      <c r="C20" s="48"/>
      <c r="D20" s="48"/>
      <c r="E20" s="48"/>
      <c r="F20" s="48"/>
      <c r="G20" s="48"/>
      <c r="H20" s="50" t="s">
        <v>24</v>
      </c>
      <c r="I20" s="50"/>
      <c r="J20" s="50"/>
      <c r="K20" s="13">
        <f>ROUND(K17*5%,0)</f>
        <v>0</v>
      </c>
    </row>
    <row r="21" spans="1:11" s="10" customFormat="1" x14ac:dyDescent="0.25">
      <c r="A21" s="49"/>
      <c r="B21" s="48"/>
      <c r="C21" s="48"/>
      <c r="D21" s="48"/>
      <c r="E21" s="48"/>
      <c r="F21" s="48"/>
      <c r="G21" s="48"/>
      <c r="H21" s="50" t="s">
        <v>25</v>
      </c>
      <c r="I21" s="50"/>
      <c r="J21" s="50"/>
      <c r="K21" s="11">
        <f>ROUND(K18*19%,0)</f>
        <v>0</v>
      </c>
    </row>
    <row r="22" spans="1:11" s="10" customFormat="1" x14ac:dyDescent="0.25">
      <c r="A22" s="49"/>
      <c r="B22" s="48"/>
      <c r="C22" s="48"/>
      <c r="D22" s="48"/>
      <c r="E22" s="48"/>
      <c r="F22" s="48"/>
      <c r="G22" s="48"/>
      <c r="H22" s="51" t="s">
        <v>26</v>
      </c>
      <c r="I22" s="51"/>
      <c r="J22" s="51"/>
      <c r="K22" s="12">
        <f>SUM(K20:K21)</f>
        <v>0</v>
      </c>
    </row>
    <row r="23" spans="1:11" s="10" customFormat="1" ht="17.25" thickBot="1" x14ac:dyDescent="0.3">
      <c r="A23" s="49"/>
      <c r="B23" s="48"/>
      <c r="C23" s="48"/>
      <c r="D23" s="48"/>
      <c r="E23" s="48"/>
      <c r="F23" s="48"/>
      <c r="G23" s="48"/>
      <c r="H23" s="52" t="s">
        <v>27</v>
      </c>
      <c r="I23" s="52"/>
      <c r="J23" s="52"/>
      <c r="K23" s="14">
        <f>+K19+K22</f>
        <v>0</v>
      </c>
    </row>
    <row r="24" spans="1:11" x14ac:dyDescent="0.25">
      <c r="A24" s="38"/>
      <c r="B24" s="39"/>
      <c r="C24" s="32"/>
      <c r="D24" s="35"/>
      <c r="E24" s="35"/>
      <c r="F24" s="35"/>
      <c r="G24" s="35"/>
      <c r="H24" s="35"/>
      <c r="I24" s="35"/>
      <c r="J24" s="35"/>
      <c r="K24" s="36"/>
    </row>
    <row r="25" spans="1:11" x14ac:dyDescent="0.25">
      <c r="A25" s="38"/>
      <c r="B25" s="39"/>
      <c r="C25" s="32"/>
      <c r="D25" s="35"/>
      <c r="E25" s="35"/>
      <c r="F25" s="35"/>
      <c r="G25" s="35"/>
      <c r="H25" s="35"/>
      <c r="I25" s="35"/>
      <c r="J25" s="35"/>
      <c r="K25" s="36"/>
    </row>
    <row r="26" spans="1:11" x14ac:dyDescent="0.25">
      <c r="A26" s="38"/>
      <c r="B26" s="39"/>
      <c r="C26" s="32"/>
      <c r="D26" s="35"/>
      <c r="E26" s="35"/>
      <c r="F26" s="35"/>
      <c r="G26" s="35"/>
      <c r="H26" s="35"/>
      <c r="I26" s="35"/>
      <c r="J26" s="35"/>
      <c r="K26" s="36"/>
    </row>
    <row r="27" spans="1:11" x14ac:dyDescent="0.25">
      <c r="A27" s="38"/>
      <c r="B27" s="39"/>
      <c r="C27" s="32"/>
      <c r="D27" s="35"/>
      <c r="E27" s="35"/>
      <c r="F27" s="35"/>
      <c r="G27" s="35"/>
      <c r="H27" s="35"/>
      <c r="I27" s="35"/>
      <c r="J27" s="35"/>
      <c r="K27" s="36"/>
    </row>
    <row r="28" spans="1:11" ht="17.25" thickBot="1" x14ac:dyDescent="0.3">
      <c r="A28" s="38"/>
      <c r="B28" s="15"/>
      <c r="C28" s="32"/>
      <c r="D28" s="35"/>
      <c r="E28" s="35"/>
      <c r="F28" s="35"/>
      <c r="G28" s="35"/>
      <c r="H28" s="35"/>
      <c r="I28" s="35"/>
      <c r="J28" s="35"/>
      <c r="K28" s="36"/>
    </row>
    <row r="29" spans="1:11" x14ac:dyDescent="0.25">
      <c r="A29" s="38"/>
      <c r="B29" s="16" t="s">
        <v>28</v>
      </c>
      <c r="C29" s="32"/>
      <c r="D29" s="35"/>
      <c r="E29" s="35"/>
      <c r="F29" s="35"/>
      <c r="G29" s="35"/>
      <c r="H29" s="35"/>
      <c r="I29" s="35"/>
      <c r="J29" s="35"/>
      <c r="K29" s="36"/>
    </row>
    <row r="30" spans="1:11" x14ac:dyDescent="0.25">
      <c r="A30" s="38"/>
      <c r="B30" s="39"/>
      <c r="C30" s="32"/>
      <c r="D30" s="35"/>
      <c r="E30" s="35"/>
      <c r="F30" s="35"/>
      <c r="G30" s="35"/>
      <c r="H30" s="35"/>
      <c r="I30" s="35"/>
      <c r="J30" s="35"/>
      <c r="K30" s="36"/>
    </row>
    <row r="31" spans="1:11" ht="17.25" thickBot="1" x14ac:dyDescent="0.3">
      <c r="A31" s="42" t="s">
        <v>29</v>
      </c>
      <c r="B31" s="43"/>
      <c r="C31" s="44"/>
      <c r="D31" s="45"/>
      <c r="E31" s="45"/>
      <c r="F31" s="45"/>
      <c r="G31" s="45"/>
      <c r="H31" s="45"/>
      <c r="I31" s="45"/>
      <c r="J31" s="45"/>
      <c r="K31" s="46"/>
    </row>
  </sheetData>
  <sheetProtection formatRows="0" insertRows="0" deleteRows="0"/>
  <mergeCells count="19"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A16:G23"/>
    <mergeCell ref="H21:J21"/>
    <mergeCell ref="H22:J22"/>
    <mergeCell ref="H23:J23"/>
    <mergeCell ref="H16:J16"/>
    <mergeCell ref="H17:J17"/>
    <mergeCell ref="H18:J18"/>
    <mergeCell ref="H19:J19"/>
    <mergeCell ref="H20:J20"/>
  </mergeCells>
  <dataValidations count="1">
    <dataValidation type="whole" allowBlank="1" showInputMessage="1" showErrorMessage="1" sqref="E15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4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Hoja2!$D$7:$D$9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2" sqref="A2"/>
    </sheetView>
  </sheetViews>
  <sheetFormatPr baseColWidth="10" defaultColWidth="11.42578125" defaultRowHeight="15" x14ac:dyDescent="0.25"/>
  <sheetData>
    <row r="1" spans="1:2" x14ac:dyDescent="0.25">
      <c r="B1" s="22">
        <v>4</v>
      </c>
    </row>
    <row r="2" spans="1:2" ht="409.5" x14ac:dyDescent="0.25">
      <c r="A2" s="21" t="s">
        <v>30</v>
      </c>
      <c r="B2" s="22">
        <v>2</v>
      </c>
    </row>
    <row r="3" spans="1:2" ht="344.25" x14ac:dyDescent="0.25">
      <c r="A3" s="21" t="s">
        <v>31</v>
      </c>
      <c r="B3" s="22">
        <v>6</v>
      </c>
    </row>
    <row r="4" spans="1:2" ht="409.5" x14ac:dyDescent="0.25">
      <c r="A4" s="21" t="s">
        <v>32</v>
      </c>
      <c r="B4" s="22">
        <v>6</v>
      </c>
    </row>
    <row r="5" spans="1:2" ht="409.5" x14ac:dyDescent="0.25">
      <c r="A5" s="21" t="s">
        <v>33</v>
      </c>
      <c r="B5" s="22">
        <v>3</v>
      </c>
    </row>
    <row r="6" spans="1:2" ht="409.5" x14ac:dyDescent="0.25">
      <c r="A6" s="21" t="s">
        <v>30</v>
      </c>
      <c r="B6" s="22">
        <v>7</v>
      </c>
    </row>
    <row r="7" spans="1:2" ht="409.5" x14ac:dyDescent="0.25">
      <c r="A7" s="21" t="s">
        <v>34</v>
      </c>
      <c r="B7" s="22">
        <v>8</v>
      </c>
    </row>
    <row r="8" spans="1:2" ht="344.25" x14ac:dyDescent="0.25">
      <c r="A8" s="21" t="s">
        <v>31</v>
      </c>
      <c r="B8" s="22">
        <v>10</v>
      </c>
    </row>
    <row r="9" spans="1:2" ht="409.5" x14ac:dyDescent="0.25">
      <c r="A9" s="21" t="s">
        <v>35</v>
      </c>
      <c r="B9" s="22">
        <v>1</v>
      </c>
    </row>
    <row r="10" spans="1:2" ht="409.5" x14ac:dyDescent="0.25">
      <c r="A10" s="21" t="s">
        <v>36</v>
      </c>
      <c r="B10" s="22">
        <v>1</v>
      </c>
    </row>
    <row r="11" spans="1:2" ht="409.5" x14ac:dyDescent="0.25">
      <c r="A11" s="21" t="s">
        <v>37</v>
      </c>
      <c r="B11" s="22">
        <v>10</v>
      </c>
    </row>
    <row r="12" spans="1:2" ht="409.5" x14ac:dyDescent="0.25">
      <c r="A12" s="21" t="s">
        <v>38</v>
      </c>
      <c r="B12" s="22">
        <v>1</v>
      </c>
    </row>
    <row r="13" spans="1:2" ht="76.5" x14ac:dyDescent="0.25">
      <c r="A13" s="21" t="s">
        <v>39</v>
      </c>
      <c r="B13" s="22">
        <v>1</v>
      </c>
    </row>
    <row r="14" spans="1:2" ht="409.5" x14ac:dyDescent="0.25">
      <c r="A14" s="21" t="s">
        <v>40</v>
      </c>
      <c r="B14" s="22">
        <v>1</v>
      </c>
    </row>
    <row r="15" spans="1:2" ht="76.5" x14ac:dyDescent="0.25">
      <c r="A15" s="21" t="s">
        <v>41</v>
      </c>
      <c r="B15" s="22">
        <v>1</v>
      </c>
    </row>
    <row r="16" spans="1:2" ht="153" x14ac:dyDescent="0.25">
      <c r="A16" s="21" t="s">
        <v>42</v>
      </c>
      <c r="B16" s="22">
        <v>18</v>
      </c>
    </row>
    <row r="17" spans="1:2" ht="76.5" x14ac:dyDescent="0.25">
      <c r="A17" s="21" t="s">
        <v>43</v>
      </c>
      <c r="B17" s="22">
        <v>6</v>
      </c>
    </row>
    <row r="18" spans="1:2" ht="89.25" x14ac:dyDescent="0.25">
      <c r="A18" s="21" t="s">
        <v>44</v>
      </c>
      <c r="B18" s="2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workbookViewId="0">
      <selection activeCell="F13" sqref="F13"/>
    </sheetView>
  </sheetViews>
  <sheetFormatPr baseColWidth="10" defaultColWidth="11.42578125" defaultRowHeight="15" x14ac:dyDescent="0.25"/>
  <cols>
    <col min="3" max="3" width="16.140625" bestFit="1" customWidth="1"/>
  </cols>
  <sheetData>
    <row r="3" spans="1:6" x14ac:dyDescent="0.25">
      <c r="B3" t="s">
        <v>45</v>
      </c>
      <c r="D3" t="s">
        <v>46</v>
      </c>
    </row>
    <row r="4" spans="1:6" x14ac:dyDescent="0.25">
      <c r="A4" t="s">
        <v>47</v>
      </c>
      <c r="B4">
        <v>63</v>
      </c>
      <c r="C4" t="s">
        <v>48</v>
      </c>
      <c r="D4">
        <v>2</v>
      </c>
    </row>
    <row r="5" spans="1:6" x14ac:dyDescent="0.25">
      <c r="B5">
        <v>5</v>
      </c>
      <c r="D5">
        <v>4</v>
      </c>
    </row>
    <row r="6" spans="1:6" x14ac:dyDescent="0.25">
      <c r="B6">
        <v>70</v>
      </c>
      <c r="D6">
        <v>1</v>
      </c>
    </row>
    <row r="7" spans="1:6" x14ac:dyDescent="0.25">
      <c r="B7">
        <v>70</v>
      </c>
      <c r="D7">
        <v>10</v>
      </c>
    </row>
    <row r="8" spans="1:6" x14ac:dyDescent="0.25">
      <c r="B8">
        <v>7</v>
      </c>
    </row>
    <row r="9" spans="1:6" x14ac:dyDescent="0.25">
      <c r="B9">
        <v>3000</v>
      </c>
    </row>
    <row r="10" spans="1:6" x14ac:dyDescent="0.25">
      <c r="B10">
        <v>3000</v>
      </c>
    </row>
    <row r="11" spans="1:6" x14ac:dyDescent="0.25">
      <c r="A11" t="s">
        <v>49</v>
      </c>
      <c r="B11">
        <v>1</v>
      </c>
      <c r="F11">
        <v>36016600</v>
      </c>
    </row>
    <row r="12" spans="1:6" x14ac:dyDescent="0.25">
      <c r="A12" t="s">
        <v>50</v>
      </c>
      <c r="B12">
        <v>97</v>
      </c>
      <c r="F12">
        <v>71889774</v>
      </c>
    </row>
    <row r="13" spans="1:6" x14ac:dyDescent="0.25">
      <c r="A13" t="s">
        <v>47</v>
      </c>
      <c r="B13">
        <v>2</v>
      </c>
      <c r="F13">
        <v>135788253</v>
      </c>
    </row>
    <row r="14" spans="1:6" x14ac:dyDescent="0.25">
      <c r="B14">
        <v>1</v>
      </c>
    </row>
    <row r="15" spans="1:6" x14ac:dyDescent="0.25">
      <c r="A15" t="s">
        <v>50</v>
      </c>
      <c r="B15">
        <v>49</v>
      </c>
    </row>
    <row r="16" spans="1:6" x14ac:dyDescent="0.25">
      <c r="B16">
        <v>41</v>
      </c>
    </row>
    <row r="17" spans="1:2" x14ac:dyDescent="0.25">
      <c r="B17">
        <v>43</v>
      </c>
    </row>
    <row r="18" spans="1:2" x14ac:dyDescent="0.25">
      <c r="A18" t="s">
        <v>51</v>
      </c>
      <c r="B18">
        <v>1</v>
      </c>
    </row>
    <row r="19" spans="1:2" x14ac:dyDescent="0.25">
      <c r="B19">
        <v>1</v>
      </c>
    </row>
    <row r="20" spans="1:2" x14ac:dyDescent="0.25">
      <c r="B20">
        <v>1</v>
      </c>
    </row>
    <row r="21" spans="1:2" x14ac:dyDescent="0.25">
      <c r="A21" t="s">
        <v>52</v>
      </c>
      <c r="B2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10"/>
  <sheetViews>
    <sheetView workbookViewId="0">
      <selection activeCell="D10" sqref="D10"/>
    </sheetView>
  </sheetViews>
  <sheetFormatPr baseColWidth="10" defaultColWidth="11.42578125" defaultRowHeight="15" x14ac:dyDescent="0.25"/>
  <sheetData>
    <row r="7" spans="4:4" x14ac:dyDescent="0.25">
      <c r="D7" s="1">
        <v>0</v>
      </c>
    </row>
    <row r="8" spans="4:4" x14ac:dyDescent="0.25">
      <c r="D8" s="1">
        <v>0.05</v>
      </c>
    </row>
    <row r="9" spans="4:4" x14ac:dyDescent="0.25">
      <c r="D9" s="1">
        <v>0.19</v>
      </c>
    </row>
    <row r="10" spans="4:4" x14ac:dyDescent="0.2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Hoja3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DARIO GONZALEZ MOLINA</dc:creator>
  <cp:keywords/>
  <dc:description/>
  <cp:lastModifiedBy>Yeisson Rios Romero</cp:lastModifiedBy>
  <cp:revision/>
  <dcterms:created xsi:type="dcterms:W3CDTF">2017-04-28T13:22:52Z</dcterms:created>
  <dcterms:modified xsi:type="dcterms:W3CDTF">2022-05-23T15:54:41Z</dcterms:modified>
  <cp:category/>
  <cp:contentStatus/>
</cp:coreProperties>
</file>