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COMPRAS\2021\CDP N°1618 MANTENIMIENTO RED SOACHA- RF Y SG\PUBLICACIÓN\"/>
    </mc:Choice>
  </mc:AlternateContent>
  <xr:revisionPtr revIDLastSave="0" documentId="13_ncr:1_{6405D830-EBDC-4EAB-8C1D-070F26EF9DBA}"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5" i="1" l="1"/>
  <c r="K25" i="1" s="1"/>
  <c r="H25" i="1"/>
  <c r="I25" i="1" s="1"/>
  <c r="J24" i="1"/>
  <c r="K24" i="1" s="1"/>
  <c r="H24" i="1"/>
  <c r="I24" i="1" s="1"/>
  <c r="J23" i="1"/>
  <c r="K23" i="1" s="1"/>
  <c r="H23" i="1"/>
  <c r="I23" i="1" s="1"/>
  <c r="J22" i="1"/>
  <c r="K22" i="1" s="1"/>
  <c r="H22" i="1"/>
  <c r="I22" i="1" s="1"/>
  <c r="J21" i="1"/>
  <c r="K21" i="1" s="1"/>
  <c r="H21" i="1"/>
  <c r="I21" i="1" s="1"/>
  <c r="J20" i="1"/>
  <c r="K20" i="1" s="1"/>
  <c r="H20" i="1"/>
  <c r="I20" i="1" s="1"/>
  <c r="A20" i="1"/>
  <c r="A21" i="1" s="1"/>
  <c r="A22" i="1" s="1"/>
  <c r="A23" i="1" s="1"/>
  <c r="A24" i="1" s="1"/>
  <c r="A25" i="1" s="1"/>
  <c r="J19" i="1"/>
  <c r="K19" i="1" s="1"/>
  <c r="H19" i="1"/>
  <c r="I19" i="1" s="1"/>
  <c r="L19" i="1" l="1"/>
  <c r="L20" i="1"/>
  <c r="L21" i="1"/>
  <c r="L22" i="1"/>
  <c r="L23" i="1"/>
  <c r="L24" i="1"/>
  <c r="L25" i="1"/>
  <c r="J26" i="1"/>
  <c r="H26" i="1"/>
  <c r="I26" i="1" s="1"/>
  <c r="K26" i="1" l="1"/>
  <c r="L26" i="1" s="1"/>
  <c r="L28" i="1"/>
  <c r="L31" i="1" s="1"/>
  <c r="L29" i="1" l="1"/>
  <c r="L32" i="1" s="1"/>
  <c r="L27" i="1"/>
  <c r="L33" i="1" l="1"/>
  <c r="L30" i="1"/>
  <c r="L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<sst xmlns="http://schemas.openxmlformats.org/spreadsheetml/2006/main" count="55" uniqueCount="48">
  <si>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</si>
  <si>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</si>
  <si>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</si>
  <si>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</si>
  <si>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</si>
  <si>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</si>
  <si>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</si>
  <si>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</si>
  <si>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</si>
  <si>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</si>
  <si>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</si>
  <si>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</si>
  <si>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</si>
  <si>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</si>
  <si>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</si>
  <si>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</si>
  <si>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</si>
  <si>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</si>
  <si>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</si>
  <si>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</si>
  <si>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</si>
  <si>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</si>
  <si>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</si>
  <si>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</si>
  <si>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</si>
  <si>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</si>
  <si>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</si>
  <si>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</si>
  <si>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</si>
  <si>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</si>
  <si>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</si>
  <si>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</si>
  <si>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</si>
  <si>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</si>
  <si>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</si>
  <si>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</si>
  <si>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</si>
  <si>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</si>
  <si>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Maniobra de corte del servicio en media tensión y reposición del mismo incluye operación de apertura y cierre con su respectivo trámite ante la empresa prestadora.</t>
  </si>
  <si>
    <t>32.1-41.3</t>
  </si>
  <si>
    <t>Suministro e Instalación de Tablero General de Acometidas de acuerdo a diseño eléctrico serie 3, normalizado según norma CODENSA, RETIE 2013 y NTC2050 para subestaciones.</t>
  </si>
  <si>
    <t>Suministro e instalación de láminas de alfajor para cárcamos según dimensiones existentes. Incluye adecuación e identificación de conductores.</t>
  </si>
  <si>
    <t>Mantenimiento de Transformador en Aceite de 300kVA nivel de tensión 13,2kV/208-120VAC. Incluye cambio de aceite, pruebas y ensayos en sitio.</t>
  </si>
  <si>
    <t>Suministro e instalación de señalización dentro y fuera de la subestación según norma CODENSA, RETIE 2013 y NTC2050 para subestaciones.</t>
  </si>
  <si>
    <t>Informe de mantenimiento de las dos subestaciones eléctricas de 300kVA, 13.2kV/208/120VAC. Incluye diseño eléctrico detallado, diagrama unifilar, conclusiones y recomendaciones.</t>
  </si>
  <si>
    <t>Suministro e instalación de encerramiento de celda para transformador de 300kVA.</t>
  </si>
  <si>
    <t>Suministro e instalación de iluminación de emergencia dentro de la subestación según norma CODENSA, RETIE 2013 y NTC2050 para subestaciones.</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</si>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</sst>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0" borderId="20" xfId="0" applyFont="1" applyBorder="1" applyAlignment="1">
      <alignment vertical="center" wrapText="1"/>
    </xf>
    <xf numFmtId="0" fontId="1" fillId="0" borderId="20"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topLeftCell="A28" zoomScaleNormal="100" zoomScaleSheetLayoutView="90" zoomScalePageLayoutView="55" workbookViewId="0">
      <selection activeCell="B37" sqref="B37:C3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9" t="s">
        <v>36</v>
      </c>
    </row>
    <row r="8" spans="1:12" x14ac:dyDescent="0.25">
      <c r="A8" s="19"/>
    </row>
    <row r="9" spans="1:12" ht="25.5" customHeight="1" x14ac:dyDescent="0.25">
      <c r="A9" s="55" t="s">
        <v>2</v>
      </c>
      <c r="B9" s="55"/>
      <c r="C9" s="20"/>
      <c r="E9" s="21" t="s">
        <v>22</v>
      </c>
      <c r="F9" s="57"/>
      <c r="G9" s="58"/>
      <c r="I9" s="22" t="s">
        <v>17</v>
      </c>
      <c r="J9" s="59"/>
      <c r="K9" s="60"/>
    </row>
    <row r="10" spans="1:12" ht="15.75" thickBot="1" x14ac:dyDescent="0.3">
      <c r="A10" s="20"/>
      <c r="B10" s="20"/>
      <c r="C10" s="20"/>
      <c r="E10" s="23"/>
      <c r="F10" s="23"/>
      <c r="G10" s="23"/>
      <c r="I10" s="24"/>
      <c r="J10" s="25"/>
      <c r="K10" s="25"/>
    </row>
    <row r="11" spans="1:12" ht="30.75" customHeight="1" thickBot="1" x14ac:dyDescent="0.3">
      <c r="A11" s="44" t="s">
        <v>29</v>
      </c>
      <c r="B11" s="45"/>
      <c r="C11" s="26"/>
      <c r="D11" s="40" t="s">
        <v>18</v>
      </c>
      <c r="E11" s="41"/>
      <c r="F11" s="41"/>
      <c r="G11" s="42"/>
      <c r="H11" s="36"/>
      <c r="I11" s="24"/>
    </row>
    <row r="12" spans="1:12" ht="15.75" thickBot="1" x14ac:dyDescent="0.3">
      <c r="A12" s="46"/>
      <c r="B12" s="47"/>
      <c r="C12" s="26"/>
      <c r="D12" s="27"/>
      <c r="E12" s="23"/>
      <c r="F12" s="23"/>
      <c r="G12" s="23"/>
      <c r="I12" s="24"/>
    </row>
    <row r="13" spans="1:12" ht="30" customHeight="1" thickBot="1" x14ac:dyDescent="0.3">
      <c r="A13" s="46"/>
      <c r="B13" s="47"/>
      <c r="C13" s="26"/>
      <c r="D13" s="40" t="s">
        <v>19</v>
      </c>
      <c r="E13" s="41"/>
      <c r="F13" s="41"/>
      <c r="G13" s="42"/>
      <c r="H13" s="36"/>
      <c r="I13" s="24"/>
    </row>
    <row r="14" spans="1:12" ht="18.75" customHeight="1" thickBot="1" x14ac:dyDescent="0.3">
      <c r="A14" s="46"/>
      <c r="B14" s="47"/>
      <c r="C14" s="26"/>
      <c r="E14" s="23"/>
      <c r="F14" s="23"/>
      <c r="G14" s="23"/>
      <c r="I14" s="24"/>
    </row>
    <row r="15" spans="1:12" ht="24" customHeight="1" thickBot="1" x14ac:dyDescent="0.3">
      <c r="A15" s="48"/>
      <c r="B15" s="49"/>
      <c r="C15" s="26"/>
      <c r="D15" s="40" t="s">
        <v>23</v>
      </c>
      <c r="E15" s="41"/>
      <c r="F15" s="41"/>
      <c r="G15" s="42"/>
      <c r="H15" s="36"/>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57" x14ac:dyDescent="0.25">
      <c r="A19" s="7">
        <v>1</v>
      </c>
      <c r="B19" s="37" t="s">
        <v>38</v>
      </c>
      <c r="C19" s="13"/>
      <c r="D19" s="38">
        <v>2</v>
      </c>
      <c r="E19" s="38" t="s">
        <v>37</v>
      </c>
      <c r="F19" s="14">
        <v>0</v>
      </c>
      <c r="G19" s="15">
        <v>0</v>
      </c>
      <c r="H19" s="1">
        <f>+ROUND(F19*G19,0)</f>
        <v>0</v>
      </c>
      <c r="I19" s="1">
        <f>ROUND(F19+H19,0)</f>
        <v>0</v>
      </c>
      <c r="J19" s="1">
        <f>ROUND(F19*D19,0)</f>
        <v>0</v>
      </c>
      <c r="K19" s="1">
        <f>ROUND(J19*G19,0)</f>
        <v>0</v>
      </c>
      <c r="L19" s="2">
        <f>ROUND(J19+K19,0)</f>
        <v>0</v>
      </c>
    </row>
    <row r="20" spans="1:12" s="30" customFormat="1" ht="57" x14ac:dyDescent="0.25">
      <c r="A20" s="7">
        <f>+A19+1</f>
        <v>2</v>
      </c>
      <c r="B20" s="37" t="s">
        <v>40</v>
      </c>
      <c r="C20" s="13"/>
      <c r="D20" s="38">
        <v>1</v>
      </c>
      <c r="E20" s="38" t="s">
        <v>37</v>
      </c>
      <c r="F20" s="14">
        <v>0</v>
      </c>
      <c r="G20" s="15">
        <v>0</v>
      </c>
      <c r="H20" s="1">
        <f t="shared" ref="H20:H25" si="0">+ROUND(F20*G20,0)</f>
        <v>0</v>
      </c>
      <c r="I20" s="1">
        <f t="shared" ref="I20:I25" si="1">ROUND(F20+H20,0)</f>
        <v>0</v>
      </c>
      <c r="J20" s="1">
        <f t="shared" ref="J20:J25" si="2">ROUND(F20*D20,0)</f>
        <v>0</v>
      </c>
      <c r="K20" s="1">
        <f t="shared" ref="K20:K25" si="3">ROUND(J20*G20,0)</f>
        <v>0</v>
      </c>
      <c r="L20" s="2">
        <f t="shared" ref="L20:L25" si="4">ROUND(J20+K20,0)</f>
        <v>0</v>
      </c>
    </row>
    <row r="21" spans="1:12" s="30" customFormat="1" ht="57" x14ac:dyDescent="0.25">
      <c r="A21" s="7">
        <f t="shared" ref="A21:A25" si="5">+A20+1</f>
        <v>3</v>
      </c>
      <c r="B21" s="37" t="s">
        <v>41</v>
      </c>
      <c r="C21" s="13"/>
      <c r="D21" s="38">
        <v>1</v>
      </c>
      <c r="E21" s="38" t="s">
        <v>47</v>
      </c>
      <c r="F21" s="14">
        <v>0</v>
      </c>
      <c r="G21" s="15">
        <v>0</v>
      </c>
      <c r="H21" s="1">
        <f t="shared" si="0"/>
        <v>0</v>
      </c>
      <c r="I21" s="1">
        <f t="shared" si="1"/>
        <v>0</v>
      </c>
      <c r="J21" s="1">
        <f t="shared" si="2"/>
        <v>0</v>
      </c>
      <c r="K21" s="1">
        <f t="shared" si="3"/>
        <v>0</v>
      </c>
      <c r="L21" s="2">
        <f t="shared" si="4"/>
        <v>0</v>
      </c>
    </row>
    <row r="22" spans="1:12" s="30" customFormat="1" ht="57" x14ac:dyDescent="0.25">
      <c r="A22" s="7">
        <f t="shared" si="5"/>
        <v>4</v>
      </c>
      <c r="B22" s="37" t="s">
        <v>42</v>
      </c>
      <c r="C22" s="13"/>
      <c r="D22" s="38">
        <v>2</v>
      </c>
      <c r="E22" s="38" t="s">
        <v>37</v>
      </c>
      <c r="F22" s="14">
        <v>0</v>
      </c>
      <c r="G22" s="15">
        <v>0</v>
      </c>
      <c r="H22" s="1">
        <f t="shared" si="0"/>
        <v>0</v>
      </c>
      <c r="I22" s="1">
        <f t="shared" si="1"/>
        <v>0</v>
      </c>
      <c r="J22" s="1">
        <f t="shared" si="2"/>
        <v>0</v>
      </c>
      <c r="K22" s="1">
        <f t="shared" si="3"/>
        <v>0</v>
      </c>
      <c r="L22" s="2">
        <f t="shared" si="4"/>
        <v>0</v>
      </c>
    </row>
    <row r="23" spans="1:12" s="30" customFormat="1" ht="57" x14ac:dyDescent="0.25">
      <c r="A23" s="7">
        <f t="shared" si="5"/>
        <v>5</v>
      </c>
      <c r="B23" s="37" t="s">
        <v>43</v>
      </c>
      <c r="C23" s="13"/>
      <c r="D23" s="38">
        <v>1</v>
      </c>
      <c r="E23" s="38" t="s">
        <v>37</v>
      </c>
      <c r="F23" s="14">
        <v>0</v>
      </c>
      <c r="G23" s="15">
        <v>0</v>
      </c>
      <c r="H23" s="1">
        <f t="shared" si="0"/>
        <v>0</v>
      </c>
      <c r="I23" s="1">
        <f t="shared" si="1"/>
        <v>0</v>
      </c>
      <c r="J23" s="1">
        <f t="shared" si="2"/>
        <v>0</v>
      </c>
      <c r="K23" s="1">
        <f t="shared" si="3"/>
        <v>0</v>
      </c>
      <c r="L23" s="2">
        <f t="shared" si="4"/>
        <v>0</v>
      </c>
    </row>
    <row r="24" spans="1:12" s="30" customFormat="1" ht="28.5" x14ac:dyDescent="0.25">
      <c r="A24" s="7">
        <f t="shared" si="5"/>
        <v>6</v>
      </c>
      <c r="B24" s="37" t="s">
        <v>45</v>
      </c>
      <c r="C24" s="13"/>
      <c r="D24" s="38">
        <v>2</v>
      </c>
      <c r="E24" s="38" t="s">
        <v>37</v>
      </c>
      <c r="F24" s="14">
        <v>0</v>
      </c>
      <c r="G24" s="15">
        <v>0</v>
      </c>
      <c r="H24" s="1">
        <f t="shared" si="0"/>
        <v>0</v>
      </c>
      <c r="I24" s="1">
        <f t="shared" si="1"/>
        <v>0</v>
      </c>
      <c r="J24" s="1">
        <f t="shared" si="2"/>
        <v>0</v>
      </c>
      <c r="K24" s="1">
        <f t="shared" si="3"/>
        <v>0</v>
      </c>
      <c r="L24" s="2">
        <f t="shared" si="4"/>
        <v>0</v>
      </c>
    </row>
    <row r="25" spans="1:12" s="30" customFormat="1" ht="57" x14ac:dyDescent="0.25">
      <c r="A25" s="7">
        <f t="shared" si="5"/>
        <v>7</v>
      </c>
      <c r="B25" s="37" t="s">
        <v>46</v>
      </c>
      <c r="C25" s="13"/>
      <c r="D25" s="38">
        <v>1</v>
      </c>
      <c r="E25" s="38" t="s">
        <v>37</v>
      </c>
      <c r="F25" s="14">
        <v>0</v>
      </c>
      <c r="G25" s="15">
        <v>0</v>
      </c>
      <c r="H25" s="1">
        <f t="shared" si="0"/>
        <v>0</v>
      </c>
      <c r="I25" s="1">
        <f t="shared" si="1"/>
        <v>0</v>
      </c>
      <c r="J25" s="1">
        <f t="shared" si="2"/>
        <v>0</v>
      </c>
      <c r="K25" s="1">
        <f t="shared" si="3"/>
        <v>0</v>
      </c>
      <c r="L25" s="2">
        <f t="shared" si="4"/>
        <v>0</v>
      </c>
    </row>
    <row r="26" spans="1:12" s="30" customFormat="1" ht="71.25" x14ac:dyDescent="0.25">
      <c r="A26" s="7">
        <v>8</v>
      </c>
      <c r="B26" s="37" t="s">
        <v>44</v>
      </c>
      <c r="C26" s="13"/>
      <c r="D26" s="38">
        <v>1</v>
      </c>
      <c r="E26" s="38" t="s">
        <v>37</v>
      </c>
      <c r="F26" s="14">
        <v>0</v>
      </c>
      <c r="G26" s="15">
        <v>0</v>
      </c>
      <c r="H26" s="1">
        <f>+ROUND(F26*G26,0)</f>
        <v>0</v>
      </c>
      <c r="I26" s="1">
        <f>ROUND(F26+H26,0)</f>
        <v>0</v>
      </c>
      <c r="J26" s="1">
        <f>ROUND(F26*D26,0)</f>
        <v>0</v>
      </c>
      <c r="K26" s="1">
        <f>ROUND(J26*G26,0)</f>
        <v>0</v>
      </c>
      <c r="L26" s="2">
        <f>ROUND(J26+K26,0)</f>
        <v>0</v>
      </c>
    </row>
    <row r="27" spans="1:12" s="30" customFormat="1" ht="42" customHeight="1" thickBot="1" x14ac:dyDescent="0.25">
      <c r="A27" s="26"/>
      <c r="B27" s="31"/>
      <c r="C27" s="31"/>
      <c r="D27" s="26"/>
      <c r="E27" s="32"/>
      <c r="F27" s="33"/>
      <c r="G27" s="32"/>
      <c r="H27" s="32"/>
      <c r="I27" s="34"/>
      <c r="K27" s="8" t="s">
        <v>24</v>
      </c>
      <c r="L27" s="4">
        <f>SUMIF(G:G,0%,J:J)</f>
        <v>0</v>
      </c>
    </row>
    <row r="28" spans="1:12" s="30" customFormat="1" ht="29.25" customHeight="1" thickBot="1" x14ac:dyDescent="0.25">
      <c r="A28" s="52" t="s">
        <v>26</v>
      </c>
      <c r="B28" s="53"/>
      <c r="C28" s="53"/>
      <c r="D28" s="53"/>
      <c r="E28" s="53"/>
      <c r="F28" s="53"/>
      <c r="G28" s="53"/>
      <c r="H28" s="53"/>
      <c r="I28" s="53"/>
      <c r="J28" s="54"/>
      <c r="K28" s="12" t="s">
        <v>11</v>
      </c>
      <c r="L28" s="4">
        <f>SUMIF(G:G,5%,J:J)</f>
        <v>0</v>
      </c>
    </row>
    <row r="29" spans="1:12" s="30" customFormat="1" ht="77.25" customHeight="1" x14ac:dyDescent="0.2">
      <c r="A29" s="50" t="s">
        <v>34</v>
      </c>
      <c r="B29" s="50"/>
      <c r="C29" s="50"/>
      <c r="D29" s="50"/>
      <c r="E29" s="50"/>
      <c r="F29" s="50"/>
      <c r="G29" s="50"/>
      <c r="H29" s="50"/>
      <c r="I29" s="50"/>
      <c r="J29" s="50"/>
      <c r="K29" s="8" t="s">
        <v>12</v>
      </c>
      <c r="L29" s="4">
        <f>SUMIF(G:G,19%,J:J)</f>
        <v>0</v>
      </c>
    </row>
    <row r="30" spans="1:12" s="30" customFormat="1" ht="20.25" customHeight="1" x14ac:dyDescent="0.2">
      <c r="A30" s="51"/>
      <c r="B30" s="51"/>
      <c r="C30" s="51"/>
      <c r="D30" s="51"/>
      <c r="E30" s="51"/>
      <c r="F30" s="51"/>
      <c r="G30" s="51"/>
      <c r="H30" s="51"/>
      <c r="I30" s="51"/>
      <c r="J30" s="51"/>
      <c r="K30" s="9" t="s">
        <v>8</v>
      </c>
      <c r="L30" s="5">
        <f>SUM(L27:L29)</f>
        <v>0</v>
      </c>
    </row>
    <row r="31" spans="1:12" s="30" customFormat="1" ht="23.25" customHeight="1" x14ac:dyDescent="0.2">
      <c r="A31" s="51"/>
      <c r="B31" s="51"/>
      <c r="C31" s="51"/>
      <c r="D31" s="51"/>
      <c r="E31" s="51"/>
      <c r="F31" s="51"/>
      <c r="G31" s="51"/>
      <c r="H31" s="51"/>
      <c r="I31" s="51"/>
      <c r="J31" s="51"/>
      <c r="K31" s="10" t="s">
        <v>13</v>
      </c>
      <c r="L31" s="6">
        <f>ROUND(L28*5%,0)</f>
        <v>0</v>
      </c>
    </row>
    <row r="32" spans="1:12" s="30" customFormat="1" x14ac:dyDescent="0.2">
      <c r="A32" s="51"/>
      <c r="B32" s="51"/>
      <c r="C32" s="51"/>
      <c r="D32" s="51"/>
      <c r="E32" s="51"/>
      <c r="F32" s="51"/>
      <c r="G32" s="51"/>
      <c r="H32" s="51"/>
      <c r="I32" s="51"/>
      <c r="J32" s="51"/>
      <c r="K32" s="10" t="s">
        <v>14</v>
      </c>
      <c r="L32" s="4">
        <f>ROUND(L29*19%,0)</f>
        <v>0</v>
      </c>
    </row>
    <row r="33" spans="1:12" s="30" customFormat="1" x14ac:dyDescent="0.2">
      <c r="A33" s="51"/>
      <c r="B33" s="51"/>
      <c r="C33" s="51"/>
      <c r="D33" s="51"/>
      <c r="E33" s="51"/>
      <c r="F33" s="51"/>
      <c r="G33" s="51"/>
      <c r="H33" s="51"/>
      <c r="I33" s="51"/>
      <c r="J33" s="51"/>
      <c r="K33" s="9" t="s">
        <v>15</v>
      </c>
      <c r="L33" s="5">
        <f>SUM(L31:L32)</f>
        <v>0</v>
      </c>
    </row>
    <row r="34" spans="1:12" s="30" customFormat="1" ht="59.25" customHeight="1" x14ac:dyDescent="0.2">
      <c r="A34" s="51"/>
      <c r="B34" s="51"/>
      <c r="C34" s="51"/>
      <c r="D34" s="51"/>
      <c r="E34" s="51"/>
      <c r="F34" s="51"/>
      <c r="G34" s="51"/>
      <c r="H34" s="51"/>
      <c r="I34" s="51"/>
      <c r="J34" s="51"/>
      <c r="K34" s="11" t="s">
        <v>16</v>
      </c>
      <c r="L34" s="5">
        <f>+L30+L33</f>
        <v>0</v>
      </c>
    </row>
    <row r="37" spans="1:12" x14ac:dyDescent="0.25">
      <c r="B37" s="61"/>
      <c r="C37" s="61"/>
    </row>
    <row r="38" spans="1:12" x14ac:dyDescent="0.25">
      <c r="B38" s="61"/>
      <c r="C38" s="61"/>
    </row>
    <row r="39" spans="1:12" ht="15.75" thickBot="1" x14ac:dyDescent="0.3">
      <c r="B39" s="62"/>
      <c r="C39" s="62"/>
    </row>
    <row r="40" spans="1:12" x14ac:dyDescent="0.25">
      <c r="B40" s="56" t="s">
        <v>21</v>
      </c>
      <c r="C40" s="56"/>
    </row>
    <row r="42" spans="1:12" x14ac:dyDescent="0.25">
      <c r="A42" s="35" t="s">
        <v>39</v>
      </c>
    </row>
  </sheetData>
  <sheetProtection algorithmName="SHA-512" hashValue="HJULHKPrabTP9ZJcZCllSSXgg3FMBVnfBI8ikvZh/OGBMHYwu5Mv0q8p7xUX3kfGiwJ3Dfujbej3+NeYyxnY9w==" saltValue="deKKR5u/N66WTUU9W5rh+g==" spinCount="100000" sheet="1" scenarios="1" selectLockedCells="1"/>
  <mergeCells count="19">
    <mergeCell ref="A29:J34"/>
    <mergeCell ref="A28:J28"/>
    <mergeCell ref="A9:B9"/>
    <mergeCell ref="B40:C40"/>
    <mergeCell ref="D13:G13"/>
    <mergeCell ref="D15:G15"/>
    <mergeCell ref="F9:G9"/>
    <mergeCell ref="J9:K9"/>
    <mergeCell ref="B37:C39"/>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6"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2021-11-17T22:27:21Z</dcterms:modified>
</cp:coreProperties>
</file>