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0"/>
  <workbookPr/>
  <mc:AlternateContent xmlns:mc="http://schemas.openxmlformats.org/markup-compatibility/2006">
    <mc:Choice Requires="x15">
      <x15ac:absPath xmlns:x15ac="http://schemas.microsoft.com/office/spreadsheetml/2010/11/ac" url="D:\LMARCELAESCOBAR\onedriver\OneDrive - Universidad de Cundinamarca\UNIVERSIDAD 2021\CONTRATACION DIRECTA 2021\F-CD-314 MODULO HIDROPONICO\"/>
    </mc:Choice>
  </mc:AlternateContent>
  <xr:revisionPtr revIDLastSave="31" documentId="13_ncr:1_{9CD61F9C-93F0-4D58-A388-B62FE0CB0D76}" xr6:coauthVersionLast="36" xr6:coauthVersionMax="46" xr10:uidLastSave="{11DC2512-7EFD-4EA0-9E13-CB81FECEDCDC}"/>
  <bookViews>
    <workbookView xWindow="-120" yWindow="-120" windowWidth="24240" windowHeight="13140" xr2:uid="{00000000-000D-0000-FFFF-FFFF00000000}"/>
  </bookViews>
  <sheets>
    <sheet name="Hoja1" sheetId="1" r:id="rId1"/>
    <sheet name="Hoja2" sheetId="2" state="hidden" r:id="rId2"/>
  </sheets>
  <definedNames>
    <definedName name="_xlnm.Print_Area" localSheetId="0">Hoja1!$A$1:$L$48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1" i="1" l="1"/>
  <c r="L31" i="1" s="1"/>
  <c r="J20" i="1"/>
  <c r="K20" i="1" s="1"/>
  <c r="L20" i="1" s="1"/>
  <c r="J21" i="1"/>
  <c r="J22" i="1"/>
  <c r="J23" i="1"/>
  <c r="J24" i="1"/>
  <c r="J25" i="1"/>
  <c r="J26" i="1"/>
  <c r="J27" i="1"/>
  <c r="J28" i="1"/>
  <c r="J29" i="1"/>
  <c r="J30" i="1"/>
  <c r="K30" i="1" s="1"/>
  <c r="J31" i="1"/>
  <c r="J32" i="1"/>
  <c r="K32" i="1" s="1"/>
  <c r="L32" i="1" s="1"/>
  <c r="I20" i="1"/>
  <c r="I21" i="1"/>
  <c r="I22" i="1"/>
  <c r="I23" i="1"/>
  <c r="I24" i="1"/>
  <c r="I25" i="1"/>
  <c r="I26" i="1"/>
  <c r="I27" i="1"/>
  <c r="I28" i="1"/>
  <c r="I29" i="1"/>
  <c r="I30" i="1"/>
  <c r="I31" i="1"/>
  <c r="I32" i="1"/>
  <c r="H20" i="1"/>
  <c r="H21" i="1"/>
  <c r="H22" i="1"/>
  <c r="H23" i="1"/>
  <c r="H24" i="1"/>
  <c r="H25" i="1"/>
  <c r="H26" i="1"/>
  <c r="H27" i="1"/>
  <c r="H28" i="1"/>
  <c r="H29" i="1"/>
  <c r="H30" i="1"/>
  <c r="H31" i="1"/>
  <c r="H32" i="1"/>
  <c r="L22" i="1" l="1"/>
  <c r="L26" i="1"/>
  <c r="L25" i="1"/>
  <c r="L24" i="1"/>
  <c r="K29" i="1"/>
  <c r="L29" i="1" s="1"/>
  <c r="L30" i="1"/>
  <c r="K28" i="1"/>
  <c r="L28" i="1" s="1"/>
  <c r="K27" i="1"/>
  <c r="L27" i="1" s="1"/>
  <c r="K26" i="1"/>
  <c r="K25" i="1"/>
  <c r="K24" i="1"/>
  <c r="K23" i="1"/>
  <c r="L23" i="1" s="1"/>
  <c r="K22" i="1"/>
  <c r="K21" i="1"/>
  <c r="L21" i="1" s="1"/>
  <c r="J19" i="1"/>
  <c r="H19" i="1"/>
  <c r="I19" i="1" s="1"/>
  <c r="K19" i="1" l="1"/>
  <c r="L19" i="1" s="1"/>
  <c r="L34" i="1"/>
  <c r="L37" i="1" s="1"/>
  <c r="L35" i="1" l="1"/>
  <c r="L38" i="1" s="1"/>
  <c r="L33" i="1"/>
  <c r="L39" i="1" l="1"/>
  <c r="L36" i="1"/>
  <c r="L4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<sst xmlns="http://schemas.openxmlformats.org/spreadsheetml/2006/main" count="67" uniqueCount="54">
  <si>
    <t>Código de la dependencia.</t>
  </si>
  <si>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</si>
  <si>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</si>
  <si>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</si>
  <si>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</si>
  <si>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</si>
  <si>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</si>
  <si>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</si>
  <si>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</si>
  <si>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</si>
  <si>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</si>
  <si>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</si>
  <si>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</si>
  <si>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</si>
  <si>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</si>
  <si>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</si>
  <si>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</si>
  <si>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</si>
  <si>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</si>
  <si>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</si>
  <si>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</si>
  <si>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</si>
  <si>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</si>
  <si>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</si>
  <si>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</si>
  <si>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</si>
  <si>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</si>
  <si>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</si>
  <si>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</si>
  <si>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</si>
  <si>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</si>
  <si>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</si>
  <si>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</si>
  <si>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</si>
  <si>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</si>
  <si>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</si>
  <si>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</si>
  <si>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</si>
  <si>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UNIDAD</t>
  </si>
  <si>
    <t>Tubo Pvc Negro Hidroponia 3 Pulgadas X 6 Mts Cultivo Nft</t>
  </si>
  <si>
    <t>plastico negro calibre 8, ancho 8 m</t>
  </si>
  <si>
    <t>Reflector uv, Wattage : 20 W, Voltage : AC 85V-265V, Weight : 2.2 pounds, IP Grade : IP65 waterproof, Material : Aluminum + Glass, Lamp Color : Black, Dimension : 7.5x6.3x5.1inches, Beam Angle : 120 degrees, Wave Length: 395-400nm, Warranty: 12-month</t>
  </si>
  <si>
    <t>kit boquilla Nebulizacion Boquillas Kit 12 X macho Boquillas De L, de latón de 0.012 in 10/24 UNC + 10 x 1/4 pulgadas de boquilla de niebla antideslizante Tees+ 1 enchufe, boquillas de niebla para sistema de niebla de patio, sistema de refrigeración al aire libre de agua de jardín, Renovar configuración de niebla - Presión de funcionamiento: 44.1-154.3 lbs/Cm. Caudal: 31.5-5.0 fl oz/min. Presión de trabajo: 30 – 450 psi, las mejores boquillas de repuesto para invernadero casero de baja presión, paraguas, sistemas de refrigeración para exteriores, Boquillas Mister - Rosca 10/24 UNC, orificio de 0.012 in (0.012 in), cuerpo de latón de acero inoxidable, junta tórica autosellante incluida, a prueba de fugas, no se requiere cinta o sellador. Tees de boquilla de niebla: bloqueo de deslizamiento rápido empujando, ajuste para manguera de vapor de 1/4 pulgadas. Mantener boquillas de niebla. El agua dura, la cal y el calcio pueden obstruir las boquillas de niebla, limpiar las boquillas periódicamente remojándolas en vinagre y solución de agua tibia, reemplaza los filtros de sedimentos (no incluidos), quítalas al final de la temporada., Paquete: 10 boquillas de niebla Slip-Lok., 12 boquillas Mister 1 enchufe.</t>
  </si>
  <si>
    <t>Sistema De Nebulización De 18m Aspersor De Agua Manguera Al, 1x18M línea, 25 x latón con boquillas inoxidables (2 de repuesto), 20 x Cable, 1 x anillo de plástico blanco. Especificación: Material: línea PE, Conector: Conector de 3/4", Longitud de la línea: 18m, Ámbito de aplicación: humidificación y deshumidificación del aire, tratamiento químico, pulverización química, pulverización líquida, humidificación de hojas de tabaco, recubrimiento de tabletas, enfriamiento evaporativo de gases de combustión, esterilización, enfriamiento de componentes, espray de frutas de cera de acristalamiento de la planta de humidificación sal spray prueba artificial niebla de humidificación en otros lugares, etc</t>
  </si>
  <si>
    <t>Bomba de Agua 12voltios dc, 35psi Dc 12gpm 43lpm Diafragma Par, Largo: 7.4 Pulgadas, Ancho: 4.3 Pulgadas, Alto: 2.7 Pulgadas, Peso del Producto: 1 Libra</t>
  </si>
  <si>
    <t>Tanque plástico para reserva de agua, bajito de 2000 litros sin tapa con fondo cónico de color interno blanco ó azul.</t>
  </si>
  <si>
    <t>Tanque plástico para reserva de agua, bajito de 4000 litros sin tapa con fondo cónico de color interno blanco ó azul.</t>
  </si>
  <si>
    <t>materiales para consttruccion de filtro tambor rotacional: - Malla metalica en acero inopxidable 316ss  micrométrica 10 micras. 1m x 10m. - Dos  laminas de acero inoxidable 304 ss ´0 316 ss para ambientes corrosivos  laminas 120  x  244 cm  - Un Motor de engranaje de tornillo sin fin de alta torsión, 12 v, 24 v, 90 v, 120 w, con imán permanente con caja de cambios . , 12 volt-1:20, 90 rpm. , 12. - Seis ruedas de guía en nailon de 2" de diametro, con rodamientos duales de acero inoxidable 304, con fijación a un solo lado por tornillo inoxidable. - Bomba Sumergible 1100GPH 12V 1 Pulgada, Tipo: Bomba de agua sumergible, Material: Plástico de ingeniería, Dimensiones de la bomba: 108mm x 90.6mm x 70.77mm, Voltaje nominal de trabajo: 12V DC, Corriente de apertura: 3ª, Corriente máxima: 5A , Diámetro de tubo de agua: 1″ pulgadas o (29mm), Flujo Max.:69L/min, Tamaño del calibre del cable:18 AWG 600V (largo 1m). - Ocho  boquillas de aspersión de chorro plano a 45°, inoxidables, con soporte para fijación macho ó hembra roscada y desmontables. </t>
  </si>
  <si>
    <t>Materiales para construcción de filtro aerobico bajito: tanque para filtro aerobico de 2000 L con aireacipon pvc superior en el filtro Medio viaje de Gravilla de diametro de 1/2 pulgada (tres metros cubicos)  medio viae de arena lavada (tres metros cubicos) </t>
  </si>
  <si>
    <t>insumos para construcción de decantadro radial: tanque bajito de 2000 lt </t>
  </si>
  <si>
    <t>Bacterias Nitrificantes, Fritz Aquatics Afa80203 Fritzzyme  adjuntar la acreditación de los productos por parte del ICA y la ficha técnica de los mismos</t>
  </si>
  <si>
    <t>Biobolas filtración Acuario 16 mm adjuntar la acreditación de los productos por parte del ICA y la ficha técnica de los mismos</t>
  </si>
  <si>
    <t>materiales para construcción de Biofiltro filtro bajito  Un Tanque bajito de 2000 litros. 50 libras de biobolas ó canutillos cerámicos. Una bomba de aire 12 vdc, 35watts, 70l/min. Potenciador de oxígeno. ACQ 906. Boyu.  Diez metros de Manguera plástica 5mm. cuatro difusores en piedra de cerámica.  </t>
  </si>
  <si>
    <t>METRO LINEAL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</si>
</sst>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3">
    <xf numFmtId="0" fontId="0" fillId="0" borderId="0" xfId="0"/>
    <xf numFmtId="43" fontId="3" fillId="0" borderId="1" xfId="3" applyFont="1" applyFill="1" applyBorder="1" applyAlignment="1" applyProtection="1">
      <alignment horizontal="center"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43" fontId="3" fillId="0" borderId="3" xfId="4" applyFont="1" applyBorder="1" applyProtection="1">
      <protection hidden="1"/>
    </xf>
    <xf numFmtId="43" fontId="3" fillId="0" borderId="17" xfId="3" applyFont="1" applyBorder="1" applyAlignment="1" applyProtection="1">
      <alignment horizontal="center" vertical="center" wrapText="1"/>
      <protection hidden="1"/>
    </xf>
    <xf numFmtId="0" fontId="3" fillId="4" borderId="1"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3" fillId="0" borderId="18" xfId="0" applyFont="1" applyBorder="1" applyAlignment="1">
      <alignment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2"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wrapText="1"/>
      <protection locked="0"/>
    </xf>
    <xf numFmtId="0" fontId="1" fillId="2" borderId="16" xfId="0" applyFont="1" applyFill="1" applyBorder="1" applyAlignment="1" applyProtection="1">
      <alignment horizontal="center" wrapText="1"/>
      <protection locked="0"/>
    </xf>
    <xf numFmtId="0" fontId="3" fillId="2" borderId="4" xfId="0" applyFont="1" applyFill="1" applyBorder="1" applyAlignment="1" applyProtection="1">
      <alignment horizontal="left" vertical="top"/>
    </xf>
    <xf numFmtId="0" fontId="3" fillId="2" borderId="5" xfId="0" applyFont="1" applyFill="1" applyBorder="1" applyAlignment="1" applyProtection="1">
      <alignment horizontal="left" vertical="top"/>
    </xf>
    <xf numFmtId="0" fontId="3" fillId="2" borderId="6" xfId="0" applyFont="1" applyFill="1" applyBorder="1" applyAlignment="1" applyProtection="1">
      <alignment horizontal="left" vertical="top"/>
    </xf>
    <xf numFmtId="0" fontId="1" fillId="0" borderId="1" xfId="0" applyFont="1" applyBorder="1" applyAlignment="1">
      <alignment horizontal="center" vertical="center" wrapText="1"/>
    </xf>
    <xf numFmtId="43" fontId="3" fillId="0" borderId="1" xfId="3" applyFont="1" applyFill="1" applyBorder="1" applyAlignment="1" applyProtection="1">
      <alignment vertical="center"/>
      <protection hidden="1"/>
    </xf>
    <xf numFmtId="0" fontId="3" fillId="2" borderId="0" xfId="0" applyFont="1" applyFill="1" applyAlignment="1" applyProtection="1">
      <alignment horizontal="left"/>
    </xf>
    <xf numFmtId="0" fontId="3" fillId="0" borderId="18" xfId="0" applyFont="1" applyBorder="1" applyAlignment="1">
      <alignment horizontal="center" vertical="center"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1</xdr:col>
      <xdr:colOff>108482</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8"/>
  <sheetViews>
    <sheetView tabSelected="1" zoomScale="80" zoomScaleNormal="80" zoomScaleSheetLayoutView="90" zoomScalePageLayoutView="55" workbookViewId="0">
      <selection activeCell="A9" sqref="A9:B9"/>
    </sheetView>
  </sheetViews>
  <sheetFormatPr baseColWidth="10" defaultRowHeight="15" x14ac:dyDescent="0.25"/>
  <cols>
    <col min="1" max="1" width="6.7109375" style="10" customWidth="1"/>
    <col min="2" max="2" width="46.140625" style="13" customWidth="1"/>
    <col min="3" max="3" width="24.42578125" style="10" customWidth="1"/>
    <col min="4" max="4" width="13.28515625" style="13" customWidth="1"/>
    <col min="5" max="6" width="15" style="10" customWidth="1"/>
    <col min="7" max="7" width="19.85546875" style="10" customWidth="1"/>
    <col min="8" max="8" width="15" style="10" customWidth="1"/>
    <col min="9" max="9" width="15" style="12" customWidth="1"/>
    <col min="10" max="10" width="16.7109375" style="12" customWidth="1"/>
    <col min="11" max="11" width="20.140625" style="12" customWidth="1"/>
    <col min="12" max="12" width="21.7109375" style="12" customWidth="1"/>
    <col min="13" max="16384" width="11.42578125" style="12"/>
  </cols>
  <sheetData>
    <row r="1" spans="1:12" x14ac:dyDescent="0.25">
      <c r="F1" s="11"/>
    </row>
    <row r="2" spans="1:12" ht="15.75" customHeight="1" x14ac:dyDescent="0.25">
      <c r="A2" s="32"/>
      <c r="B2" s="36" t="s">
        <v>1</v>
      </c>
      <c r="C2" s="36"/>
      <c r="D2" s="36"/>
      <c r="E2" s="36"/>
      <c r="F2" s="36"/>
      <c r="G2" s="36"/>
      <c r="H2" s="36"/>
      <c r="I2" s="36"/>
      <c r="J2" s="36"/>
      <c r="K2" s="36" t="s">
        <v>37</v>
      </c>
      <c r="L2" s="36"/>
    </row>
    <row r="3" spans="1:12" ht="15.75" customHeight="1" x14ac:dyDescent="0.25">
      <c r="A3" s="32"/>
      <c r="B3" s="36" t="s">
        <v>2</v>
      </c>
      <c r="C3" s="36"/>
      <c r="D3" s="36"/>
      <c r="E3" s="36"/>
      <c r="F3" s="36"/>
      <c r="G3" s="36"/>
      <c r="H3" s="36"/>
      <c r="I3" s="36"/>
      <c r="J3" s="36"/>
      <c r="K3" s="36" t="s">
        <v>32</v>
      </c>
      <c r="L3" s="36"/>
    </row>
    <row r="4" spans="1:12" ht="16.5" customHeight="1" x14ac:dyDescent="0.25">
      <c r="A4" s="32"/>
      <c r="B4" s="36" t="s">
        <v>30</v>
      </c>
      <c r="C4" s="36"/>
      <c r="D4" s="36"/>
      <c r="E4" s="36"/>
      <c r="F4" s="36"/>
      <c r="G4" s="36"/>
      <c r="H4" s="36"/>
      <c r="I4" s="36"/>
      <c r="J4" s="36"/>
      <c r="K4" s="36" t="s">
        <v>33</v>
      </c>
      <c r="L4" s="36"/>
    </row>
    <row r="5" spans="1:12" ht="15" customHeight="1" x14ac:dyDescent="0.25">
      <c r="A5" s="32"/>
      <c r="B5" s="36"/>
      <c r="C5" s="36"/>
      <c r="D5" s="36"/>
      <c r="E5" s="36"/>
      <c r="F5" s="36"/>
      <c r="G5" s="36"/>
      <c r="H5" s="36"/>
      <c r="I5" s="36"/>
      <c r="J5" s="36"/>
      <c r="K5" s="36" t="s">
        <v>34</v>
      </c>
      <c r="L5" s="36"/>
    </row>
    <row r="7" spans="1:12" x14ac:dyDescent="0.25">
      <c r="A7" s="13" t="s">
        <v>0</v>
      </c>
    </row>
    <row r="8" spans="1:12" x14ac:dyDescent="0.25">
      <c r="A8" s="13"/>
    </row>
    <row r="9" spans="1:12" ht="25.5" customHeight="1" x14ac:dyDescent="0.25">
      <c r="A9" s="48" t="s">
        <v>3</v>
      </c>
      <c r="B9" s="48"/>
      <c r="C9" s="14"/>
      <c r="E9" s="15" t="s">
        <v>24</v>
      </c>
      <c r="F9" s="50"/>
      <c r="G9" s="51"/>
      <c r="I9" s="16" t="s">
        <v>19</v>
      </c>
      <c r="J9" s="52"/>
      <c r="K9" s="53"/>
    </row>
    <row r="10" spans="1:12" ht="15.75" thickBot="1" x14ac:dyDescent="0.3">
      <c r="A10" s="14"/>
      <c r="B10" s="14"/>
      <c r="C10" s="14"/>
      <c r="E10" s="17"/>
      <c r="F10" s="17"/>
      <c r="G10" s="17"/>
      <c r="I10" s="18"/>
      <c r="J10" s="19"/>
      <c r="K10" s="19"/>
    </row>
    <row r="11" spans="1:12" ht="30.75" customHeight="1" thickBot="1" x14ac:dyDescent="0.3">
      <c r="A11" s="37" t="s">
        <v>31</v>
      </c>
      <c r="B11" s="38"/>
      <c r="C11" s="20"/>
      <c r="D11" s="33" t="s">
        <v>20</v>
      </c>
      <c r="E11" s="34"/>
      <c r="F11" s="34"/>
      <c r="G11" s="35"/>
      <c r="H11" s="25"/>
      <c r="I11" s="18"/>
    </row>
    <row r="12" spans="1:12" ht="15.75" thickBot="1" x14ac:dyDescent="0.3">
      <c r="A12" s="39"/>
      <c r="B12" s="40"/>
      <c r="C12" s="20"/>
      <c r="D12" s="61"/>
      <c r="E12" s="17"/>
      <c r="F12" s="17"/>
      <c r="G12" s="17"/>
      <c r="I12" s="18"/>
    </row>
    <row r="13" spans="1:12" ht="30" customHeight="1" thickBot="1" x14ac:dyDescent="0.3">
      <c r="A13" s="39"/>
      <c r="B13" s="40"/>
      <c r="C13" s="20"/>
      <c r="D13" s="33" t="s">
        <v>21</v>
      </c>
      <c r="E13" s="34"/>
      <c r="F13" s="34"/>
      <c r="G13" s="35"/>
      <c r="H13" s="25"/>
      <c r="I13" s="18"/>
    </row>
    <row r="14" spans="1:12" ht="18.75" customHeight="1" thickBot="1" x14ac:dyDescent="0.3">
      <c r="A14" s="39"/>
      <c r="B14" s="40"/>
      <c r="C14" s="20"/>
      <c r="E14" s="17"/>
      <c r="F14" s="17"/>
      <c r="G14" s="17"/>
      <c r="I14" s="18"/>
    </row>
    <row r="15" spans="1:12" ht="24" customHeight="1" thickBot="1" x14ac:dyDescent="0.3">
      <c r="A15" s="41"/>
      <c r="B15" s="42"/>
      <c r="C15" s="20"/>
      <c r="D15" s="33" t="s">
        <v>25</v>
      </c>
      <c r="E15" s="34"/>
      <c r="F15" s="34"/>
      <c r="G15" s="35"/>
      <c r="H15" s="25"/>
      <c r="I15" s="18"/>
      <c r="J15" s="19"/>
      <c r="K15" s="19"/>
    </row>
    <row r="16" spans="1:12" x14ac:dyDescent="0.25">
      <c r="A16" s="14"/>
      <c r="B16" s="14"/>
      <c r="C16" s="14"/>
      <c r="E16" s="17"/>
      <c r="F16" s="17"/>
      <c r="G16" s="17"/>
      <c r="I16" s="18"/>
      <c r="J16" s="19"/>
      <c r="K16" s="19"/>
    </row>
    <row r="18" spans="1:12" s="23" customFormat="1" ht="25.5" x14ac:dyDescent="0.25">
      <c r="A18" s="21" t="s">
        <v>35</v>
      </c>
      <c r="B18" s="21" t="s">
        <v>5</v>
      </c>
      <c r="C18" s="21" t="s">
        <v>22</v>
      </c>
      <c r="D18" s="21" t="s">
        <v>6</v>
      </c>
      <c r="E18" s="21" t="s">
        <v>27</v>
      </c>
      <c r="F18" s="22" t="s">
        <v>7</v>
      </c>
      <c r="G18" s="22" t="s">
        <v>29</v>
      </c>
      <c r="H18" s="22" t="s">
        <v>8</v>
      </c>
      <c r="I18" s="22" t="s">
        <v>9</v>
      </c>
      <c r="J18" s="22" t="s">
        <v>10</v>
      </c>
      <c r="K18" s="22" t="s">
        <v>11</v>
      </c>
      <c r="L18" s="22" t="s">
        <v>12</v>
      </c>
    </row>
    <row r="19" spans="1:12" s="23" customFormat="1" ht="25.5" x14ac:dyDescent="0.2">
      <c r="A19" s="59">
        <v>1</v>
      </c>
      <c r="B19" s="31" t="s">
        <v>39</v>
      </c>
      <c r="C19" s="28"/>
      <c r="D19" s="62">
        <v>12</v>
      </c>
      <c r="E19" s="62" t="s">
        <v>38</v>
      </c>
      <c r="F19" s="29">
        <v>0</v>
      </c>
      <c r="G19" s="30">
        <v>0</v>
      </c>
      <c r="H19" s="1">
        <f>+ROUND(F19*G19,0)</f>
        <v>0</v>
      </c>
      <c r="I19" s="1">
        <f>ROUND(F19+H19,0)</f>
        <v>0</v>
      </c>
      <c r="J19" s="1">
        <f>ROUND(F19*D19,0)</f>
        <v>0</v>
      </c>
      <c r="K19" s="1">
        <f>ROUND(J19*G19,0)</f>
        <v>0</v>
      </c>
      <c r="L19" s="60">
        <f>ROUND(J19+K19,0)</f>
        <v>0</v>
      </c>
    </row>
    <row r="20" spans="1:12" s="23" customFormat="1" ht="18.75" customHeight="1" x14ac:dyDescent="0.2">
      <c r="A20" s="59">
        <v>2</v>
      </c>
      <c r="B20" s="31" t="s">
        <v>40</v>
      </c>
      <c r="C20" s="28"/>
      <c r="D20" s="62">
        <v>50</v>
      </c>
      <c r="E20" s="62" t="s">
        <v>53</v>
      </c>
      <c r="F20" s="29">
        <v>0</v>
      </c>
      <c r="G20" s="30">
        <v>0</v>
      </c>
      <c r="H20" s="1">
        <f t="shared" ref="H20:H32" si="0">+ROUND(F20*G20,0)</f>
        <v>0</v>
      </c>
      <c r="I20" s="1">
        <f t="shared" ref="I20:I32" si="1">ROUND(F20+H20,0)</f>
        <v>0</v>
      </c>
      <c r="J20" s="1">
        <f t="shared" ref="J20:J32" si="2">ROUND(F20*D20,0)</f>
        <v>0</v>
      </c>
      <c r="K20" s="1">
        <f t="shared" ref="K20:K32" si="3">ROUND(J20*G20,0)</f>
        <v>0</v>
      </c>
      <c r="L20" s="60">
        <f t="shared" ref="L20:L32" si="4">ROUND(J20+K20,0)</f>
        <v>0</v>
      </c>
    </row>
    <row r="21" spans="1:12" s="23" customFormat="1" ht="93.75" customHeight="1" x14ac:dyDescent="0.2">
      <c r="A21" s="59">
        <v>3</v>
      </c>
      <c r="B21" s="31" t="s">
        <v>41</v>
      </c>
      <c r="C21" s="28"/>
      <c r="D21" s="62">
        <v>8</v>
      </c>
      <c r="E21" s="62" t="s">
        <v>38</v>
      </c>
      <c r="F21" s="29">
        <v>0</v>
      </c>
      <c r="G21" s="30">
        <v>0</v>
      </c>
      <c r="H21" s="1">
        <f t="shared" si="0"/>
        <v>0</v>
      </c>
      <c r="I21" s="1">
        <f t="shared" si="1"/>
        <v>0</v>
      </c>
      <c r="J21" s="1">
        <f t="shared" si="2"/>
        <v>0</v>
      </c>
      <c r="K21" s="1">
        <f t="shared" si="3"/>
        <v>0</v>
      </c>
      <c r="L21" s="60">
        <f t="shared" si="4"/>
        <v>0</v>
      </c>
    </row>
    <row r="22" spans="1:12" s="23" customFormat="1" ht="337.5" customHeight="1" x14ac:dyDescent="0.2">
      <c r="A22" s="59">
        <v>4</v>
      </c>
      <c r="B22" s="31" t="s">
        <v>42</v>
      </c>
      <c r="C22" s="28"/>
      <c r="D22" s="62">
        <v>1</v>
      </c>
      <c r="E22" s="62" t="s">
        <v>38</v>
      </c>
      <c r="F22" s="29">
        <v>0</v>
      </c>
      <c r="G22" s="30">
        <v>0</v>
      </c>
      <c r="H22" s="1">
        <f t="shared" si="0"/>
        <v>0</v>
      </c>
      <c r="I22" s="1">
        <f t="shared" si="1"/>
        <v>0</v>
      </c>
      <c r="J22" s="1">
        <f t="shared" si="2"/>
        <v>0</v>
      </c>
      <c r="K22" s="1">
        <f t="shared" si="3"/>
        <v>0</v>
      </c>
      <c r="L22" s="60">
        <f t="shared" si="4"/>
        <v>0</v>
      </c>
    </row>
    <row r="23" spans="1:12" s="23" customFormat="1" ht="202.5" customHeight="1" x14ac:dyDescent="0.2">
      <c r="A23" s="59">
        <v>5</v>
      </c>
      <c r="B23" s="31" t="s">
        <v>43</v>
      </c>
      <c r="C23" s="28"/>
      <c r="D23" s="62">
        <v>2</v>
      </c>
      <c r="E23" s="62" t="s">
        <v>38</v>
      </c>
      <c r="F23" s="29">
        <v>0</v>
      </c>
      <c r="G23" s="30">
        <v>0</v>
      </c>
      <c r="H23" s="1">
        <f t="shared" si="0"/>
        <v>0</v>
      </c>
      <c r="I23" s="1">
        <f t="shared" si="1"/>
        <v>0</v>
      </c>
      <c r="J23" s="1">
        <f t="shared" si="2"/>
        <v>0</v>
      </c>
      <c r="K23" s="1">
        <f t="shared" si="3"/>
        <v>0</v>
      </c>
      <c r="L23" s="60">
        <f t="shared" si="4"/>
        <v>0</v>
      </c>
    </row>
    <row r="24" spans="1:12" s="23" customFormat="1" ht="64.5" customHeight="1" x14ac:dyDescent="0.2">
      <c r="A24" s="59">
        <v>6</v>
      </c>
      <c r="B24" s="31" t="s">
        <v>44</v>
      </c>
      <c r="C24" s="28"/>
      <c r="D24" s="62">
        <v>1</v>
      </c>
      <c r="E24" s="62" t="s">
        <v>38</v>
      </c>
      <c r="F24" s="29">
        <v>0</v>
      </c>
      <c r="G24" s="30">
        <v>0</v>
      </c>
      <c r="H24" s="1">
        <f t="shared" si="0"/>
        <v>0</v>
      </c>
      <c r="I24" s="1">
        <f t="shared" si="1"/>
        <v>0</v>
      </c>
      <c r="J24" s="1">
        <f t="shared" si="2"/>
        <v>0</v>
      </c>
      <c r="K24" s="1">
        <f t="shared" si="3"/>
        <v>0</v>
      </c>
      <c r="L24" s="60">
        <f t="shared" si="4"/>
        <v>0</v>
      </c>
    </row>
    <row r="25" spans="1:12" s="23" customFormat="1" ht="49.5" customHeight="1" x14ac:dyDescent="0.2">
      <c r="A25" s="59">
        <v>7</v>
      </c>
      <c r="B25" s="31" t="s">
        <v>45</v>
      </c>
      <c r="C25" s="28"/>
      <c r="D25" s="62">
        <v>6</v>
      </c>
      <c r="E25" s="62" t="s">
        <v>38</v>
      </c>
      <c r="F25" s="29">
        <v>0</v>
      </c>
      <c r="G25" s="30">
        <v>0</v>
      </c>
      <c r="H25" s="1">
        <f t="shared" si="0"/>
        <v>0</v>
      </c>
      <c r="I25" s="1">
        <f t="shared" si="1"/>
        <v>0</v>
      </c>
      <c r="J25" s="1">
        <f t="shared" si="2"/>
        <v>0</v>
      </c>
      <c r="K25" s="1">
        <f t="shared" si="3"/>
        <v>0</v>
      </c>
      <c r="L25" s="60">
        <f t="shared" si="4"/>
        <v>0</v>
      </c>
    </row>
    <row r="26" spans="1:12" s="23" customFormat="1" ht="52.5" customHeight="1" x14ac:dyDescent="0.2">
      <c r="A26" s="59">
        <v>8</v>
      </c>
      <c r="B26" s="31" t="s">
        <v>46</v>
      </c>
      <c r="C26" s="28"/>
      <c r="D26" s="62">
        <v>6</v>
      </c>
      <c r="E26" s="62" t="s">
        <v>38</v>
      </c>
      <c r="F26" s="29">
        <v>0</v>
      </c>
      <c r="G26" s="30">
        <v>0</v>
      </c>
      <c r="H26" s="1">
        <f t="shared" si="0"/>
        <v>0</v>
      </c>
      <c r="I26" s="1">
        <f t="shared" si="1"/>
        <v>0</v>
      </c>
      <c r="J26" s="1">
        <f t="shared" si="2"/>
        <v>0</v>
      </c>
      <c r="K26" s="1">
        <f t="shared" si="3"/>
        <v>0</v>
      </c>
      <c r="L26" s="60">
        <f t="shared" si="4"/>
        <v>0</v>
      </c>
    </row>
    <row r="27" spans="1:12" s="23" customFormat="1" ht="296.25" customHeight="1" x14ac:dyDescent="0.2">
      <c r="A27" s="59">
        <v>9</v>
      </c>
      <c r="B27" s="31" t="s">
        <v>47</v>
      </c>
      <c r="C27" s="28"/>
      <c r="D27" s="62">
        <v>1</v>
      </c>
      <c r="E27" s="62" t="s">
        <v>38</v>
      </c>
      <c r="F27" s="29">
        <v>0</v>
      </c>
      <c r="G27" s="30">
        <v>0</v>
      </c>
      <c r="H27" s="1">
        <f t="shared" si="0"/>
        <v>0</v>
      </c>
      <c r="I27" s="1">
        <f t="shared" si="1"/>
        <v>0</v>
      </c>
      <c r="J27" s="1">
        <f t="shared" si="2"/>
        <v>0</v>
      </c>
      <c r="K27" s="1">
        <f t="shared" si="3"/>
        <v>0</v>
      </c>
      <c r="L27" s="60">
        <f t="shared" si="4"/>
        <v>0</v>
      </c>
    </row>
    <row r="28" spans="1:12" s="23" customFormat="1" ht="95.25" customHeight="1" x14ac:dyDescent="0.2">
      <c r="A28" s="59">
        <v>10</v>
      </c>
      <c r="B28" s="31" t="s">
        <v>48</v>
      </c>
      <c r="C28" s="28"/>
      <c r="D28" s="62">
        <v>1</v>
      </c>
      <c r="E28" s="62" t="s">
        <v>38</v>
      </c>
      <c r="F28" s="29">
        <v>0</v>
      </c>
      <c r="G28" s="30">
        <v>0</v>
      </c>
      <c r="H28" s="1">
        <f t="shared" si="0"/>
        <v>0</v>
      </c>
      <c r="I28" s="1">
        <f t="shared" si="1"/>
        <v>0</v>
      </c>
      <c r="J28" s="1">
        <f t="shared" si="2"/>
        <v>0</v>
      </c>
      <c r="K28" s="1">
        <f t="shared" si="3"/>
        <v>0</v>
      </c>
      <c r="L28" s="60">
        <f t="shared" si="4"/>
        <v>0</v>
      </c>
    </row>
    <row r="29" spans="1:12" s="23" customFormat="1" ht="33" customHeight="1" x14ac:dyDescent="0.2">
      <c r="A29" s="59">
        <v>11</v>
      </c>
      <c r="B29" s="31" t="s">
        <v>49</v>
      </c>
      <c r="C29" s="28"/>
      <c r="D29" s="62">
        <v>1</v>
      </c>
      <c r="E29" s="62" t="s">
        <v>38</v>
      </c>
      <c r="F29" s="29">
        <v>0</v>
      </c>
      <c r="G29" s="30">
        <v>0</v>
      </c>
      <c r="H29" s="1">
        <f t="shared" si="0"/>
        <v>0</v>
      </c>
      <c r="I29" s="1">
        <f t="shared" si="1"/>
        <v>0</v>
      </c>
      <c r="J29" s="1">
        <f t="shared" si="2"/>
        <v>0</v>
      </c>
      <c r="K29" s="1">
        <f t="shared" si="3"/>
        <v>0</v>
      </c>
      <c r="L29" s="60">
        <f t="shared" si="4"/>
        <v>0</v>
      </c>
    </row>
    <row r="30" spans="1:12" s="23" customFormat="1" ht="63" customHeight="1" x14ac:dyDescent="0.2">
      <c r="A30" s="59">
        <v>12</v>
      </c>
      <c r="B30" s="31" t="s">
        <v>50</v>
      </c>
      <c r="C30" s="28"/>
      <c r="D30" s="62">
        <v>9</v>
      </c>
      <c r="E30" s="62" t="s">
        <v>38</v>
      </c>
      <c r="F30" s="29">
        <v>0</v>
      </c>
      <c r="G30" s="30">
        <v>0</v>
      </c>
      <c r="H30" s="1">
        <f t="shared" si="0"/>
        <v>0</v>
      </c>
      <c r="I30" s="1">
        <f t="shared" si="1"/>
        <v>0</v>
      </c>
      <c r="J30" s="1">
        <f t="shared" si="2"/>
        <v>0</v>
      </c>
      <c r="K30" s="1">
        <f t="shared" si="3"/>
        <v>0</v>
      </c>
      <c r="L30" s="60">
        <f t="shared" si="4"/>
        <v>0</v>
      </c>
    </row>
    <row r="31" spans="1:12" s="23" customFormat="1" ht="49.5" customHeight="1" x14ac:dyDescent="0.2">
      <c r="A31" s="59">
        <v>13</v>
      </c>
      <c r="B31" s="31" t="s">
        <v>51</v>
      </c>
      <c r="C31" s="28"/>
      <c r="D31" s="62">
        <v>50</v>
      </c>
      <c r="E31" s="62" t="s">
        <v>38</v>
      </c>
      <c r="F31" s="29">
        <v>0</v>
      </c>
      <c r="G31" s="30">
        <v>0</v>
      </c>
      <c r="H31" s="1">
        <f t="shared" si="0"/>
        <v>0</v>
      </c>
      <c r="I31" s="1">
        <f t="shared" si="1"/>
        <v>0</v>
      </c>
      <c r="J31" s="1">
        <f t="shared" si="2"/>
        <v>0</v>
      </c>
      <c r="K31" s="1">
        <f t="shared" si="3"/>
        <v>0</v>
      </c>
      <c r="L31" s="60">
        <f t="shared" si="4"/>
        <v>0</v>
      </c>
    </row>
    <row r="32" spans="1:12" s="23" customFormat="1" ht="91.5" customHeight="1" x14ac:dyDescent="0.2">
      <c r="A32" s="59">
        <v>14</v>
      </c>
      <c r="B32" s="31" t="s">
        <v>52</v>
      </c>
      <c r="C32" s="28"/>
      <c r="D32" s="62">
        <v>1</v>
      </c>
      <c r="E32" s="62" t="s">
        <v>38</v>
      </c>
      <c r="F32" s="29">
        <v>0</v>
      </c>
      <c r="G32" s="30">
        <v>0</v>
      </c>
      <c r="H32" s="1">
        <f t="shared" si="0"/>
        <v>0</v>
      </c>
      <c r="I32" s="1">
        <f t="shared" si="1"/>
        <v>0</v>
      </c>
      <c r="J32" s="1">
        <f t="shared" si="2"/>
        <v>0</v>
      </c>
      <c r="K32" s="1">
        <f t="shared" si="3"/>
        <v>0</v>
      </c>
      <c r="L32" s="60">
        <f t="shared" si="4"/>
        <v>0</v>
      </c>
    </row>
    <row r="33" spans="1:12" s="23" customFormat="1" ht="42" customHeight="1" x14ac:dyDescent="0.2">
      <c r="A33" s="56"/>
      <c r="B33" s="57"/>
      <c r="C33" s="57"/>
      <c r="D33" s="57"/>
      <c r="E33" s="57"/>
      <c r="F33" s="57"/>
      <c r="G33" s="57"/>
      <c r="H33" s="57"/>
      <c r="I33" s="57"/>
      <c r="J33" s="58"/>
      <c r="K33" s="6" t="s">
        <v>26</v>
      </c>
      <c r="L33" s="3">
        <f>SUMIF(G:G,0%,J:J)</f>
        <v>0</v>
      </c>
    </row>
    <row r="34" spans="1:12" s="23" customFormat="1" ht="29.25" customHeight="1" thickBot="1" x14ac:dyDescent="0.25">
      <c r="A34" s="45" t="s">
        <v>28</v>
      </c>
      <c r="B34" s="46"/>
      <c r="C34" s="46"/>
      <c r="D34" s="46"/>
      <c r="E34" s="46"/>
      <c r="F34" s="46"/>
      <c r="G34" s="46"/>
      <c r="H34" s="46"/>
      <c r="I34" s="46"/>
      <c r="J34" s="47"/>
      <c r="K34" s="27" t="s">
        <v>13</v>
      </c>
      <c r="L34" s="26">
        <f>SUMIF(G:G,5%,J:J)</f>
        <v>0</v>
      </c>
    </row>
    <row r="35" spans="1:12" s="23" customFormat="1" ht="77.25" customHeight="1" x14ac:dyDescent="0.2">
      <c r="A35" s="43" t="s">
        <v>36</v>
      </c>
      <c r="B35" s="43"/>
      <c r="C35" s="43"/>
      <c r="D35" s="43"/>
      <c r="E35" s="43"/>
      <c r="F35" s="43"/>
      <c r="G35" s="43"/>
      <c r="H35" s="43"/>
      <c r="I35" s="43"/>
      <c r="J35" s="43"/>
      <c r="K35" s="6" t="s">
        <v>14</v>
      </c>
      <c r="L35" s="3">
        <f>SUMIF(G:G,19%,J:J)</f>
        <v>0</v>
      </c>
    </row>
    <row r="36" spans="1:12" s="23" customFormat="1" ht="20.25" customHeight="1" x14ac:dyDescent="0.2">
      <c r="A36" s="44"/>
      <c r="B36" s="44"/>
      <c r="C36" s="44"/>
      <c r="D36" s="44"/>
      <c r="E36" s="44"/>
      <c r="F36" s="44"/>
      <c r="G36" s="44"/>
      <c r="H36" s="44"/>
      <c r="I36" s="44"/>
      <c r="J36" s="44"/>
      <c r="K36" s="7" t="s">
        <v>10</v>
      </c>
      <c r="L36" s="4">
        <f>SUM(L33:L35)</f>
        <v>0</v>
      </c>
    </row>
    <row r="37" spans="1:12" s="23" customFormat="1" ht="23.25" customHeight="1" x14ac:dyDescent="0.2">
      <c r="A37" s="44"/>
      <c r="B37" s="44"/>
      <c r="C37" s="44"/>
      <c r="D37" s="44"/>
      <c r="E37" s="44"/>
      <c r="F37" s="44"/>
      <c r="G37" s="44"/>
      <c r="H37" s="44"/>
      <c r="I37" s="44"/>
      <c r="J37" s="44"/>
      <c r="K37" s="8" t="s">
        <v>15</v>
      </c>
      <c r="L37" s="5">
        <f>ROUND(L34*5%,0)</f>
        <v>0</v>
      </c>
    </row>
    <row r="38" spans="1:12" s="23" customFormat="1" x14ac:dyDescent="0.2">
      <c r="A38" s="44"/>
      <c r="B38" s="44"/>
      <c r="C38" s="44"/>
      <c r="D38" s="44"/>
      <c r="E38" s="44"/>
      <c r="F38" s="44"/>
      <c r="G38" s="44"/>
      <c r="H38" s="44"/>
      <c r="I38" s="44"/>
      <c r="J38" s="44"/>
      <c r="K38" s="8" t="s">
        <v>16</v>
      </c>
      <c r="L38" s="3">
        <f>ROUND(L35*19%,0)</f>
        <v>0</v>
      </c>
    </row>
    <row r="39" spans="1:12" s="23" customFormat="1" x14ac:dyDescent="0.2">
      <c r="A39" s="44"/>
      <c r="B39" s="44"/>
      <c r="C39" s="44"/>
      <c r="D39" s="44"/>
      <c r="E39" s="44"/>
      <c r="F39" s="44"/>
      <c r="G39" s="44"/>
      <c r="H39" s="44"/>
      <c r="I39" s="44"/>
      <c r="J39" s="44"/>
      <c r="K39" s="7" t="s">
        <v>17</v>
      </c>
      <c r="L39" s="4">
        <f>SUM(L37:L38)</f>
        <v>0</v>
      </c>
    </row>
    <row r="40" spans="1:12" s="23" customFormat="1" ht="59.25" customHeight="1" x14ac:dyDescent="0.2">
      <c r="A40" s="44"/>
      <c r="B40" s="44"/>
      <c r="C40" s="44"/>
      <c r="D40" s="44"/>
      <c r="E40" s="44"/>
      <c r="F40" s="44"/>
      <c r="G40" s="44"/>
      <c r="H40" s="44"/>
      <c r="I40" s="44"/>
      <c r="J40" s="44"/>
      <c r="K40" s="9" t="s">
        <v>18</v>
      </c>
      <c r="L40" s="4">
        <f>+L36+L39</f>
        <v>0</v>
      </c>
    </row>
    <row r="42" spans="1:12" x14ac:dyDescent="0.25">
      <c r="B42" s="54"/>
      <c r="C42" s="54"/>
    </row>
    <row r="43" spans="1:12" x14ac:dyDescent="0.25">
      <c r="B43" s="54"/>
      <c r="C43" s="54"/>
    </row>
    <row r="44" spans="1:12" x14ac:dyDescent="0.25">
      <c r="B44" s="54"/>
      <c r="C44" s="54"/>
    </row>
    <row r="45" spans="1:12" ht="15.75" thickBot="1" x14ac:dyDescent="0.3">
      <c r="B45" s="55"/>
      <c r="C45" s="55"/>
    </row>
    <row r="46" spans="1:12" x14ac:dyDescent="0.25">
      <c r="B46" s="49" t="s">
        <v>23</v>
      </c>
      <c r="C46" s="49"/>
    </row>
    <row r="48" spans="1:12" x14ac:dyDescent="0.25">
      <c r="A48" s="24" t="s">
        <v>4</v>
      </c>
    </row>
  </sheetData>
  <sheetProtection algorithmName="SHA-512" hashValue="dclBF2ULu7Eht0YcU2bPBW67mqzdmjwCgi1iHskIh9IvHT52/bkenXWYZNnTgfpvZSfWRcsFvw8yc1W0EWbriQ==" saltValue="W9vBdsmnydS0+yQ8u0ExaA==" spinCount="100000" sheet="1" scenarios="1" selectLockedCells="1"/>
  <mergeCells count="20">
    <mergeCell ref="A35:J40"/>
    <mergeCell ref="A34:J34"/>
    <mergeCell ref="A9:B9"/>
    <mergeCell ref="B46:C46"/>
    <mergeCell ref="D13:G13"/>
    <mergeCell ref="D15:G15"/>
    <mergeCell ref="F9:G9"/>
    <mergeCell ref="J9:K9"/>
    <mergeCell ref="B42:C45"/>
    <mergeCell ref="A33:J33"/>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32"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2">
        <v>0</v>
      </c>
    </row>
    <row r="8" spans="4:4" x14ac:dyDescent="0.25">
      <c r="D8" s="2">
        <v>0.05</v>
      </c>
    </row>
    <row r="9" spans="4:4" x14ac:dyDescent="0.25">
      <c r="D9" s="2">
        <v>0.19</v>
      </c>
    </row>
    <row r="10" spans="4:4" x14ac:dyDescent="0.25">
      <c r="D10"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MARTINEZ</cp:lastModifiedBy>
  <dcterms:created xsi:type="dcterms:W3CDTF">2017-04-28T13:22:52Z</dcterms:created>
  <dcterms:modified xsi:type="dcterms:W3CDTF">2021-11-17T23:07:33Z</dcterms:modified>
</cp:coreProperties>
</file>