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292 MAPOTECA/"/>
    </mc:Choice>
  </mc:AlternateContent>
  <xr:revisionPtr revIDLastSave="37" documentId="13_ncr:1_{205452D2-56DD-43AC-8FCD-98835EEC0145}" xr6:coauthVersionLast="46" xr6:coauthVersionMax="46" xr10:uidLastSave="{9DC1AEC3-B8D4-4D6D-9C5F-49AA9746D13F}"/>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L21" i="1"/>
  <c r="L22" i="1"/>
  <c r="L23" i="1"/>
  <c r="L24" i="1"/>
  <c r="L25" i="1"/>
  <c r="L26" i="1"/>
  <c r="L27" i="1"/>
  <c r="L28" i="1"/>
  <c r="L29" i="1"/>
  <c r="L30" i="1"/>
  <c r="K20" i="1"/>
  <c r="K21" i="1"/>
  <c r="K22" i="1"/>
  <c r="K23" i="1"/>
  <c r="K24" i="1"/>
  <c r="K25" i="1"/>
  <c r="K26" i="1"/>
  <c r="K27" i="1"/>
  <c r="K28" i="1"/>
  <c r="K29" i="1"/>
  <c r="K30" i="1"/>
  <c r="J20" i="1"/>
  <c r="J21" i="1"/>
  <c r="J22" i="1"/>
  <c r="J23" i="1"/>
  <c r="J24" i="1"/>
  <c r="J25" i="1"/>
  <c r="J26" i="1"/>
  <c r="J27" i="1"/>
  <c r="J28" i="1"/>
  <c r="J29" i="1"/>
  <c r="J30" i="1"/>
  <c r="I20" i="1"/>
  <c r="I21" i="1"/>
  <c r="I22" i="1"/>
  <c r="I23" i="1"/>
  <c r="I24" i="1"/>
  <c r="I25" i="1"/>
  <c r="I26" i="1"/>
  <c r="I27" i="1"/>
  <c r="I28" i="1"/>
  <c r="I29" i="1"/>
  <c r="I30" i="1"/>
  <c r="H20" i="1"/>
  <c r="H21" i="1"/>
  <c r="H22" i="1"/>
  <c r="H23" i="1"/>
  <c r="H24" i="1"/>
  <c r="H25" i="1"/>
  <c r="H26" i="1"/>
  <c r="H27" i="1"/>
  <c r="H28" i="1"/>
  <c r="H29" i="1"/>
  <c r="H30" i="1"/>
  <c r="J19" i="1"/>
  <c r="H19" i="1"/>
  <c r="I19" i="1" s="1"/>
  <c r="K19" i="1" l="1"/>
  <c r="L19" i="1" s="1"/>
  <c r="L32" i="1"/>
  <c r="L35" i="1" s="1"/>
  <c r="L33" i="1" l="1"/>
  <c r="L36" i="1" s="1"/>
  <c r="L31" i="1"/>
  <c r="L37" i="1" l="1"/>
  <c r="L34" i="1"/>
  <c r="L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<sst xmlns="http://schemas.openxmlformats.org/spreadsheetml/2006/main" count="63" uniqueCount="51">
  <si>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</si>
  <si>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</si>
  <si>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</si>
  <si>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</si>
  <si>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</si>
  <si>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</si>
  <si>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</si>
  <si>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</si>
  <si>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</si>
  <si>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</si>
  <si>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</si>
  <si>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</si>
  <si>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</si>
  <si>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</si>
  <si>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</si>
  <si>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</si>
  <si>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</si>
  <si>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</si>
  <si>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</si>
  <si>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</si>
  <si>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</si>
  <si>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</si>
  <si>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</si>
  <si>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</si>
  <si>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</si>
  <si>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</si>
  <si>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</si>
  <si>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</si>
  <si>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</si>
  <si>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</si>
  <si>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</si>
  <si>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</si>
  <si>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</si>
  <si>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</si>
  <si>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</si>
  <si>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</si>
  <si>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</si>
  <si>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</si>
  <si>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</si>
  <si>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Lupa con lupa LED con lente Uv 40X Medidas: Largo: 5 Cm; Ancho: 8 Cm ; Alto: 11 Cm. Luz LED brillante y UV</t>
  </si>
  <si>
    <t>Binoculares Excursión HD. Para observación de aves 10x42 – HD. Aumento 10x con objetivo de 42 mm Amplio campo de visión y alcance superior a 900 metros. Sistema óptico con lentes de revestimiento múltiple completo + capa de revestimiento PC-3. Prismas BaK-4. Óptica con multi-recubrimiento total. Estructura impermeable y con antiempañamiento. Perilla grande, con bloqueo para un enfoque preciso, aun cuando se usan guantes. Distancia ocular larga. Carcasa resistente, con agarre seguro y de goma. Peso 670 g. Garantía mínima de 1 año.  ( BIOWED)</t>
  </si>
  <si>
    <t>Brújula con visor C400 Tejido principal : 80.0% Latón, Tejido principal : 20.0% Policarbonato - acrilonitrilo-butadieno-estireno (PC-ABS) Tejido interior : 90.0% Policarbonato - acrilonitrilo-butadieno-estireno (PC-ABS), Tejido interior : 10.0% Acero inoxidable. Medida en grados o milésimas. 1 escala de medida.  </t>
  </si>
  <si>
    <t>GPS MAP 64s. Dimensiones de la unidad (Ancho/Alto/Profundidad) 6,1 x 16,0 x 3,6 cm Tamaño de la pantalla (Ancho/Alto) 3,6 x 5,5 cm; 6,6 cm de diagonal Resolución de pantalla (Ancho/Alto) 160 x 240 píxeles Tipo de pantalla TFT transflectiva de 65.000 colores Peso 260,1 g con pilas Batería 2 pilas AA (no incluidas); se recomienda NiMH o litio Autonomía de la pila/batería 16 horas Clasificación de resistencia al agua IPX7 Memoria/historial 4 GB Receptor de alta sensibilidad Interfaz del equipo Compatible con USB de alta velocidad y NMEA 0183. Almacenamiento y capacidad de carga  Tarjeta microSD™ (no incluida) Waypoints 5000 Rutas 200 Tracks 10.000 puntos, 200 tracks guardados. Altímetro barométrico Brújula Sí (tres ejes con inclinación compensada). Creación automática de rutas (giro a giro en carretera) Sí (con mapas opcionales con información detallada de las carreteras) Modo geocaching Sí (paperless). Antena: Quadrifilar Helix GLONASS: sí Notificaciones inteligentes: sí Rastreo en tiempo real: sí (con Garmin Connect™ Mobile) Cachés de geocaching.com preinstalados: 250.000.  Garantía mínima de 1 año.</t>
  </si>
  <si>
    <t>GPS Oregón 750. El dispositivo con GPS/GLONASS, Wi-Fi integrado y cámara. Compatible GPS y GLONASS para un mejor rendimiento en entornos exigentes. La antena mejorada permite mejor recepción y; brújula de 3 ejes con sensores de acelerómetro y altímetro barométrico. Pantalla táctil de 3 pulgadas legible a la luz del sol con orientación dual (visión horizontal o vertical). Conectividad inalámbrica ampliada (compatible con Wi-Fi, Bluetooth®, ANT+®); compatible con Weather Active y Geocaching Live. Notificaciones inteligentes con Bluetooth®1 y cargas automáticas. Cámara de 8 megapíxeles o más, con enfoque automático. Garantía mínima de 1 año. </t>
  </si>
  <si>
    <t>Medidor de Clima de Bolsillo ADC Summit, A prueba de agua / sumergible. Temperatura actual. Velocidad de viento actual. Velocidad de viento máximo. Promedio de velocidad de viento. Alarma de velocidad de viento. Sensación térmica (Wind chill). Sensación térmica mínima. Alarma de sensación térmica. Velocidad actual de agua. Reloj 12/24. Tiempo y fecha. Cronómetro. Temporizador de carrera y cuenta regresiva. Presión barométrica actual. Gráfico de presión de 24 hr pasadas. Predicción del clima por 12 hr. Alarma de tormenta. Altitud actual (pies, m). Altitud máxima (pies, m). Alarma de altitud. Contador de carrera de ski. Comunicación de información IR. Manual y datalogger automático. Garantía mínima de 1 año.  </t>
  </si>
  <si>
    <t>Clinómetro 15/20 ó 360.     4,1 oz Clinómetro avistamiento directo Precisión de ± 1 °, la lectura a media ° utilice el objetivo preciso con dioptrías Línea de proa para azimut directo / cojinete de lectura desde el lado, precisa a ± 2,5 ° joya de Zafiro de cojinete dentro de un líquido humedecido vial Tarjeta inclinómetro aluminio con escalas precisas para incremento Cuerpo de aluminio para una larga vida Escalas Tangent (0-45 °) Escalas en pulgadas y mm (0-5,25 «&amp; 0-125mm) .Incluye una cuerda   </t>
  </si>
  <si>
    <t>Libro Color Del Suelo. Las Tablas  de color del suelo, son una forma asequible para evaluar el tipo de suelo que está presente dentro de un área determinada. El libro está configurado para permitir a los usuarios realizar las evaluaciones del color del suelo en el campo de forma rápida y sencilla. El sistema de clasificación del suelo que se ha desarrollado en todo el sistema de color Munsell es un proceso establecido y aceptado para asignar un tipo de suelo. Este sistema de clasificación se ha utilizado en los Estados Unidos durante más de 55 años para ayudar en la gestión y administración de los recursos naturales. Dimensiones-Carpeta tamaño 6”x7.75”x1”(15.2x19.7x2.5cm)-Tamaño de la página: 4 3/8”x7 ¼”(11x18.4 cm)-Peso 1 kg.-Las páginas son resistentes al agua</t>
  </si>
  <si>
    <t>Cinta métrica de fibra de vidrio. inta larga de fibra de vidrio de 30 metros con estuche metálico reforzado.     Longitud total 30m (99ft). Ancho de la cinta 1/2″ (12.7mm). Color de la cinta Amarillo, Empaque Caja.     Hilos de fibra de vidrio cubierto con PVC resistentes al desgaste. Caja fabricada en resina de alto impacto. Cinta graduada por ambos lados con: centímetros-metros y pulgadas-pies.  </t>
  </si>
  <si>
    <t>Martillo Geológico con Punta y de Choque de Reducción de Agarre.     Peso 22 onzas / 616 gramos.  Largo 16,5" 419 mm. disipador de energia comodo y durable en vinilo. Herramientas fabricadas en EEUU, de una sola pieza y de alta resistencia.</t>
  </si>
  <si>
    <t>Mapas físicos, políticos y en relieve de Surámerica ( cantidad 10) América  (cantidad 10), Africa  (cantidad 10), Asia  (cantidad 10), Europa  (cantidad 10) y el mundo  (cantidad 10) . Escalas de tamaño cerrado ejemplo 1:1.500.000, 1:6.000.000, entre otros.   En todos los casos el formato es A0(100cmsx70cms).  Propalcote de 200 gramos, con recubrimiento (plastificado en frío brillante) por ambos lados.</t>
  </si>
  <si>
    <t>Mapas impresos de Colombia, publicados por el IGAC, a distintas escalas (Conforme a las condiciones del supervisor del contrato sin variación del valor total de este item)  En recubrimiento (plastificado en frío brillante) por ambos lados. Fuente IGAC - Mapa de Físico 2012 (Cantidad 10) - Mapa de Entidades territoriales 2002 (Cantidad 10) - Mapa de grandes bioma (Cantidad 10) - Mapa de vocación de uso del suelo (Cantidad 10) - Mapa de zonificación climática (Cantidad 10) - Mapa de resguardos indígenas (Cantidad 10) - Mapa de diviersidad étnica (Cantidad 10) - Mapa de atractivos turísticos y culturales (Cantidad 10) - Mapa de conflictos de uso (Cantidad 10) - Mapa de vertientes y cuencas hidrográficas (Cantidad 10) - Mapa de uso agrícola de la tierra (Cantidad 10) - Mapa zonificación de áreas forestales (Cantidad 10) - Mapa de regiones hidrogeológicas (Cantidad 10) FUENTE IDEAM - Mapa de ecosistemas de Colombia 2017 (Cantidad 10) FUENTE SERVICIO GEOLÓGICO COLOMBIANO - Mapa geológico de Colombia 2020 con convenciones (dos hojas tamaño Pliego A0 (Cantidad 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</si>
</sst>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5">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43" fontId="3" fillId="0" borderId="18" xfId="3" applyFont="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xf>
    <xf numFmtId="0" fontId="3" fillId="4" borderId="17" xfId="0" applyFont="1" applyFill="1" applyBorder="1" applyAlignment="1" applyProtection="1">
      <alignment horizontal="left" vertical="center" wrapText="1"/>
      <protection locked="0"/>
    </xf>
    <xf numFmtId="43" fontId="12" fillId="4" borderId="17" xfId="3" applyFont="1" applyFill="1" applyBorder="1" applyAlignment="1" applyProtection="1">
      <alignment horizontal="center" vertical="center"/>
      <protection locked="0"/>
    </xf>
    <xf numFmtId="9" fontId="3" fillId="4" borderId="17" xfId="1" applyFont="1" applyFill="1" applyBorder="1" applyAlignment="1" applyProtection="1">
      <alignment horizontal="center" vertical="center"/>
      <protection locked="0"/>
    </xf>
    <xf numFmtId="0" fontId="3" fillId="0" borderId="19" xfId="0" applyFont="1" applyBorder="1" applyAlignment="1">
      <alignment wrapText="1"/>
    </xf>
    <xf numFmtId="0" fontId="3" fillId="2" borderId="0" xfId="0" applyFont="1" applyFill="1" applyAlignment="1" applyProtection="1">
      <alignment horizontal="left"/>
    </xf>
    <xf numFmtId="0" fontId="3" fillId="0" borderId="19" xfId="0" applyFont="1" applyBorder="1" applyAlignment="1">
      <alignment horizontal="center" vertical="center" wrapText="1"/>
    </xf>
    <xf numFmtId="0" fontId="6" fillId="2" borderId="1" xfId="0" applyFont="1" applyFill="1" applyBorder="1" applyAlignment="1" applyProtection="1">
      <alignment vertical="center"/>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zoomScale="80" zoomScaleNormal="80" zoomScaleSheetLayoutView="90" zoomScalePageLayoutView="55" workbookViewId="0">
      <selection activeCell="A9" sqref="A9:B9"/>
    </sheetView>
  </sheetViews>
  <sheetFormatPr baseColWidth="10" defaultRowHeight="15" x14ac:dyDescent="0.25"/>
  <cols>
    <col min="1" max="1" width="6.7109375" style="9" customWidth="1"/>
    <col min="2" max="2" width="60.7109375" style="12" customWidth="1"/>
    <col min="3" max="3" width="24.42578125" style="9" customWidth="1"/>
    <col min="4" max="4" width="13.28515625" style="12" customWidth="1"/>
    <col min="5" max="5" width="15" style="12" customWidth="1"/>
    <col min="6" max="6" width="15" style="9" customWidth="1"/>
    <col min="7" max="7" width="19.85546875" style="9" customWidth="1"/>
    <col min="8" max="8" width="15" style="9" customWidth="1"/>
    <col min="9" max="9" width="15" style="11" customWidth="1"/>
    <col min="10" max="10" width="16.7109375" style="11" customWidth="1"/>
    <col min="11" max="11" width="20.140625" style="11" customWidth="1"/>
    <col min="12" max="12" width="21.7109375" style="11" customWidth="1"/>
    <col min="13" max="16384" width="11.42578125" style="11"/>
  </cols>
  <sheetData>
    <row r="1" spans="1:12" x14ac:dyDescent="0.25">
      <c r="F1" s="10"/>
    </row>
    <row r="2" spans="1:12" ht="15.75" customHeight="1" x14ac:dyDescent="0.25">
      <c r="A2" s="49"/>
      <c r="B2" s="50" t="s">
        <v>1</v>
      </c>
      <c r="C2" s="50"/>
      <c r="D2" s="50"/>
      <c r="E2" s="50"/>
      <c r="F2" s="50"/>
      <c r="G2" s="50"/>
      <c r="H2" s="50"/>
      <c r="I2" s="50"/>
      <c r="J2" s="50"/>
      <c r="K2" s="50" t="s">
        <v>37</v>
      </c>
      <c r="L2" s="50"/>
    </row>
    <row r="3" spans="1:12" ht="15.75" customHeight="1" x14ac:dyDescent="0.25">
      <c r="A3" s="49"/>
      <c r="B3" s="50" t="s">
        <v>2</v>
      </c>
      <c r="C3" s="50"/>
      <c r="D3" s="50"/>
      <c r="E3" s="50"/>
      <c r="F3" s="50"/>
      <c r="G3" s="50"/>
      <c r="H3" s="50"/>
      <c r="I3" s="50"/>
      <c r="J3" s="50"/>
      <c r="K3" s="50" t="s">
        <v>32</v>
      </c>
      <c r="L3" s="50"/>
    </row>
    <row r="4" spans="1:12" ht="16.5" customHeight="1" x14ac:dyDescent="0.25">
      <c r="A4" s="49"/>
      <c r="B4" s="50" t="s">
        <v>30</v>
      </c>
      <c r="C4" s="50"/>
      <c r="D4" s="50"/>
      <c r="E4" s="50"/>
      <c r="F4" s="50"/>
      <c r="G4" s="50"/>
      <c r="H4" s="50"/>
      <c r="I4" s="50"/>
      <c r="J4" s="50"/>
      <c r="K4" s="50" t="s">
        <v>33</v>
      </c>
      <c r="L4" s="50"/>
    </row>
    <row r="5" spans="1:12" ht="15" customHeight="1" x14ac:dyDescent="0.25">
      <c r="A5" s="49"/>
      <c r="B5" s="50"/>
      <c r="C5" s="50"/>
      <c r="D5" s="50"/>
      <c r="E5" s="50"/>
      <c r="F5" s="50"/>
      <c r="G5" s="50"/>
      <c r="H5" s="50"/>
      <c r="I5" s="50"/>
      <c r="J5" s="50"/>
      <c r="K5" s="50" t="s">
        <v>34</v>
      </c>
      <c r="L5" s="50"/>
    </row>
    <row r="7" spans="1:12" x14ac:dyDescent="0.25">
      <c r="A7" s="12" t="s">
        <v>0</v>
      </c>
    </row>
    <row r="8" spans="1:12" x14ac:dyDescent="0.25">
      <c r="A8" s="12"/>
    </row>
    <row r="9" spans="1:12" ht="25.5" customHeight="1" x14ac:dyDescent="0.25">
      <c r="A9" s="35" t="s">
        <v>3</v>
      </c>
      <c r="B9" s="35"/>
      <c r="C9" s="13"/>
      <c r="E9" s="64" t="s">
        <v>24</v>
      </c>
      <c r="F9" s="40"/>
      <c r="G9" s="41"/>
      <c r="I9" s="14" t="s">
        <v>19</v>
      </c>
      <c r="J9" s="42"/>
      <c r="K9" s="43"/>
    </row>
    <row r="10" spans="1:12" ht="15.75" thickBot="1" x14ac:dyDescent="0.3">
      <c r="A10" s="13"/>
      <c r="B10" s="13"/>
      <c r="C10" s="13"/>
      <c r="E10" s="15"/>
      <c r="F10" s="15"/>
      <c r="G10" s="15"/>
      <c r="I10" s="16"/>
      <c r="J10" s="17"/>
      <c r="K10" s="17"/>
    </row>
    <row r="11" spans="1:12" ht="30.75" customHeight="1" thickBot="1" x14ac:dyDescent="0.3">
      <c r="A11" s="51" t="s">
        <v>31</v>
      </c>
      <c r="B11" s="52"/>
      <c r="C11" s="18"/>
      <c r="D11" s="37" t="s">
        <v>20</v>
      </c>
      <c r="E11" s="38"/>
      <c r="F11" s="38"/>
      <c r="G11" s="39"/>
      <c r="H11" s="23"/>
      <c r="I11" s="16"/>
    </row>
    <row r="12" spans="1:12" ht="15.75" thickBot="1" x14ac:dyDescent="0.3">
      <c r="A12" s="53"/>
      <c r="B12" s="54"/>
      <c r="C12" s="18"/>
      <c r="D12" s="62"/>
      <c r="E12" s="15"/>
      <c r="F12" s="15"/>
      <c r="G12" s="15"/>
      <c r="I12" s="16"/>
    </row>
    <row r="13" spans="1:12" ht="30" customHeight="1" thickBot="1" x14ac:dyDescent="0.3">
      <c r="A13" s="53"/>
      <c r="B13" s="54"/>
      <c r="C13" s="18"/>
      <c r="D13" s="37" t="s">
        <v>21</v>
      </c>
      <c r="E13" s="38"/>
      <c r="F13" s="38"/>
      <c r="G13" s="39"/>
      <c r="H13" s="23"/>
      <c r="I13" s="16"/>
    </row>
    <row r="14" spans="1:12" ht="18.75" customHeight="1" thickBot="1" x14ac:dyDescent="0.3">
      <c r="A14" s="53"/>
      <c r="B14" s="54"/>
      <c r="C14" s="18"/>
      <c r="E14" s="15"/>
      <c r="F14" s="15"/>
      <c r="G14" s="15"/>
      <c r="I14" s="16"/>
    </row>
    <row r="15" spans="1:12" ht="24" customHeight="1" thickBot="1" x14ac:dyDescent="0.3">
      <c r="A15" s="55"/>
      <c r="B15" s="56"/>
      <c r="C15" s="18"/>
      <c r="D15" s="37" t="s">
        <v>25</v>
      </c>
      <c r="E15" s="38"/>
      <c r="F15" s="38"/>
      <c r="G15" s="39"/>
      <c r="H15" s="23"/>
      <c r="I15" s="16"/>
      <c r="J15" s="17"/>
      <c r="K15" s="17"/>
    </row>
    <row r="16" spans="1:12" x14ac:dyDescent="0.25">
      <c r="A16" s="13"/>
      <c r="B16" s="13"/>
      <c r="C16" s="13"/>
      <c r="E16" s="15"/>
      <c r="F16" s="15"/>
      <c r="G16" s="15"/>
      <c r="I16" s="16"/>
      <c r="J16" s="17"/>
      <c r="K16" s="17"/>
    </row>
    <row r="18" spans="1:12" s="21" customFormat="1" ht="25.5" x14ac:dyDescent="0.25">
      <c r="A18" s="19" t="s">
        <v>35</v>
      </c>
      <c r="B18" s="19" t="s">
        <v>5</v>
      </c>
      <c r="C18" s="19" t="s">
        <v>22</v>
      </c>
      <c r="D18" s="19" t="s">
        <v>6</v>
      </c>
      <c r="E18" s="19" t="s">
        <v>27</v>
      </c>
      <c r="F18" s="20" t="s">
        <v>7</v>
      </c>
      <c r="G18" s="20" t="s">
        <v>29</v>
      </c>
      <c r="H18" s="20" t="s">
        <v>8</v>
      </c>
      <c r="I18" s="20" t="s">
        <v>9</v>
      </c>
      <c r="J18" s="20" t="s">
        <v>10</v>
      </c>
      <c r="K18" s="20" t="s">
        <v>11</v>
      </c>
      <c r="L18" s="20" t="s">
        <v>12</v>
      </c>
    </row>
    <row r="19" spans="1:12" s="21" customFormat="1" ht="36.75" customHeight="1" x14ac:dyDescent="0.2">
      <c r="A19" s="57">
        <v>1</v>
      </c>
      <c r="B19" s="61" t="s">
        <v>39</v>
      </c>
      <c r="C19" s="58"/>
      <c r="D19" s="63">
        <v>10</v>
      </c>
      <c r="E19" s="63" t="s">
        <v>38</v>
      </c>
      <c r="F19" s="59">
        <v>0</v>
      </c>
      <c r="G19" s="60">
        <v>0</v>
      </c>
      <c r="H19" s="24">
        <f>+ROUND(F19*G19,0)</f>
        <v>0</v>
      </c>
      <c r="I19" s="24">
        <f>ROUND(F19+H19,0)</f>
        <v>0</v>
      </c>
      <c r="J19" s="24">
        <f>ROUND(F19*D19,0)</f>
        <v>0</v>
      </c>
      <c r="K19" s="24">
        <f>ROUND(J19*G19,0)</f>
        <v>0</v>
      </c>
      <c r="L19" s="25">
        <f>ROUND(J19+K19,0)</f>
        <v>0</v>
      </c>
    </row>
    <row r="20" spans="1:12" s="21" customFormat="1" ht="126.75" customHeight="1" x14ac:dyDescent="0.2">
      <c r="A20" s="27">
        <v>2</v>
      </c>
      <c r="B20" s="61" t="s">
        <v>40</v>
      </c>
      <c r="C20" s="29"/>
      <c r="D20" s="63">
        <v>6</v>
      </c>
      <c r="E20" s="63" t="s">
        <v>38</v>
      </c>
      <c r="F20" s="59">
        <v>0</v>
      </c>
      <c r="G20" s="60">
        <v>0</v>
      </c>
      <c r="H20" s="24">
        <f t="shared" ref="H20:H30" si="0">+ROUND(F20*G20,0)</f>
        <v>0</v>
      </c>
      <c r="I20" s="24">
        <f t="shared" ref="I20:I30" si="1">ROUND(F20+H20,0)</f>
        <v>0</v>
      </c>
      <c r="J20" s="24">
        <f t="shared" ref="J20:J30" si="2">ROUND(F20*D20,0)</f>
        <v>0</v>
      </c>
      <c r="K20" s="24">
        <f t="shared" ref="K20:K30" si="3">ROUND(J20*G20,0)</f>
        <v>0</v>
      </c>
      <c r="L20" s="25">
        <f t="shared" ref="L20:L30" si="4">ROUND(J20+K20,0)</f>
        <v>0</v>
      </c>
    </row>
    <row r="21" spans="1:12" s="21" customFormat="1" ht="74.25" customHeight="1" x14ac:dyDescent="0.2">
      <c r="A21" s="57">
        <v>3</v>
      </c>
      <c r="B21" s="61" t="s">
        <v>41</v>
      </c>
      <c r="C21" s="29"/>
      <c r="D21" s="63">
        <v>9</v>
      </c>
      <c r="E21" s="63" t="s">
        <v>38</v>
      </c>
      <c r="F21" s="59">
        <v>0</v>
      </c>
      <c r="G21" s="60">
        <v>0</v>
      </c>
      <c r="H21" s="24">
        <f t="shared" si="0"/>
        <v>0</v>
      </c>
      <c r="I21" s="24">
        <f t="shared" si="1"/>
        <v>0</v>
      </c>
      <c r="J21" s="24">
        <f t="shared" si="2"/>
        <v>0</v>
      </c>
      <c r="K21" s="24">
        <f t="shared" si="3"/>
        <v>0</v>
      </c>
      <c r="L21" s="25">
        <f t="shared" si="4"/>
        <v>0</v>
      </c>
    </row>
    <row r="22" spans="1:12" s="21" customFormat="1" ht="236.25" customHeight="1" x14ac:dyDescent="0.2">
      <c r="A22" s="27">
        <v>4</v>
      </c>
      <c r="B22" s="61" t="s">
        <v>42</v>
      </c>
      <c r="C22" s="29"/>
      <c r="D22" s="63">
        <v>6</v>
      </c>
      <c r="E22" s="63" t="s">
        <v>38</v>
      </c>
      <c r="F22" s="59">
        <v>0</v>
      </c>
      <c r="G22" s="60">
        <v>0</v>
      </c>
      <c r="H22" s="24">
        <f t="shared" si="0"/>
        <v>0</v>
      </c>
      <c r="I22" s="24">
        <f t="shared" si="1"/>
        <v>0</v>
      </c>
      <c r="J22" s="24">
        <f t="shared" si="2"/>
        <v>0</v>
      </c>
      <c r="K22" s="24">
        <f t="shared" si="3"/>
        <v>0</v>
      </c>
      <c r="L22" s="25">
        <f t="shared" si="4"/>
        <v>0</v>
      </c>
    </row>
    <row r="23" spans="1:12" s="21" customFormat="1" ht="156" customHeight="1" x14ac:dyDescent="0.2">
      <c r="A23" s="57">
        <v>5</v>
      </c>
      <c r="B23" s="61" t="s">
        <v>43</v>
      </c>
      <c r="C23" s="29"/>
      <c r="D23" s="63">
        <v>3</v>
      </c>
      <c r="E23" s="63" t="s">
        <v>38</v>
      </c>
      <c r="F23" s="59">
        <v>0</v>
      </c>
      <c r="G23" s="60">
        <v>0</v>
      </c>
      <c r="H23" s="24">
        <f t="shared" si="0"/>
        <v>0</v>
      </c>
      <c r="I23" s="24">
        <f t="shared" si="1"/>
        <v>0</v>
      </c>
      <c r="J23" s="24">
        <f t="shared" si="2"/>
        <v>0</v>
      </c>
      <c r="K23" s="24">
        <f t="shared" si="3"/>
        <v>0</v>
      </c>
      <c r="L23" s="25">
        <f t="shared" si="4"/>
        <v>0</v>
      </c>
    </row>
    <row r="24" spans="1:12" s="21" customFormat="1" ht="161.25" customHeight="1" x14ac:dyDescent="0.2">
      <c r="A24" s="27">
        <v>6</v>
      </c>
      <c r="B24" s="61" t="s">
        <v>44</v>
      </c>
      <c r="C24" s="29"/>
      <c r="D24" s="63">
        <v>11</v>
      </c>
      <c r="E24" s="63" t="s">
        <v>38</v>
      </c>
      <c r="F24" s="59">
        <v>0</v>
      </c>
      <c r="G24" s="60">
        <v>0</v>
      </c>
      <c r="H24" s="24">
        <f t="shared" si="0"/>
        <v>0</v>
      </c>
      <c r="I24" s="24">
        <f t="shared" si="1"/>
        <v>0</v>
      </c>
      <c r="J24" s="24">
        <f t="shared" si="2"/>
        <v>0</v>
      </c>
      <c r="K24" s="24">
        <f t="shared" si="3"/>
        <v>0</v>
      </c>
      <c r="L24" s="25">
        <f t="shared" si="4"/>
        <v>0</v>
      </c>
    </row>
    <row r="25" spans="1:12" s="21" customFormat="1" ht="115.5" customHeight="1" x14ac:dyDescent="0.2">
      <c r="A25" s="57">
        <v>7</v>
      </c>
      <c r="B25" s="61" t="s">
        <v>45</v>
      </c>
      <c r="C25" s="29"/>
      <c r="D25" s="63">
        <v>3</v>
      </c>
      <c r="E25" s="63" t="s">
        <v>38</v>
      </c>
      <c r="F25" s="59">
        <v>0</v>
      </c>
      <c r="G25" s="60">
        <v>0</v>
      </c>
      <c r="H25" s="24">
        <f t="shared" si="0"/>
        <v>0</v>
      </c>
      <c r="I25" s="24">
        <f t="shared" si="1"/>
        <v>0</v>
      </c>
      <c r="J25" s="24">
        <f t="shared" si="2"/>
        <v>0</v>
      </c>
      <c r="K25" s="24">
        <f t="shared" si="3"/>
        <v>0</v>
      </c>
      <c r="L25" s="25">
        <f t="shared" si="4"/>
        <v>0</v>
      </c>
    </row>
    <row r="26" spans="1:12" s="21" customFormat="1" ht="168" customHeight="1" x14ac:dyDescent="0.2">
      <c r="A26" s="27">
        <v>8</v>
      </c>
      <c r="B26" s="61" t="s">
        <v>46</v>
      </c>
      <c r="C26" s="29"/>
      <c r="D26" s="63">
        <v>1</v>
      </c>
      <c r="E26" s="63" t="s">
        <v>38</v>
      </c>
      <c r="F26" s="59">
        <v>0</v>
      </c>
      <c r="G26" s="60">
        <v>0</v>
      </c>
      <c r="H26" s="24">
        <f t="shared" si="0"/>
        <v>0</v>
      </c>
      <c r="I26" s="24">
        <f t="shared" si="1"/>
        <v>0</v>
      </c>
      <c r="J26" s="24">
        <f t="shared" si="2"/>
        <v>0</v>
      </c>
      <c r="K26" s="24">
        <f t="shared" si="3"/>
        <v>0</v>
      </c>
      <c r="L26" s="25">
        <f t="shared" si="4"/>
        <v>0</v>
      </c>
    </row>
    <row r="27" spans="1:12" s="21" customFormat="1" ht="93" customHeight="1" x14ac:dyDescent="0.2">
      <c r="A27" s="57">
        <v>9</v>
      </c>
      <c r="B27" s="61" t="s">
        <v>47</v>
      </c>
      <c r="C27" s="29"/>
      <c r="D27" s="63">
        <v>9</v>
      </c>
      <c r="E27" s="63" t="s">
        <v>38</v>
      </c>
      <c r="F27" s="59">
        <v>0</v>
      </c>
      <c r="G27" s="60">
        <v>0</v>
      </c>
      <c r="H27" s="24">
        <f t="shared" si="0"/>
        <v>0</v>
      </c>
      <c r="I27" s="24">
        <f t="shared" si="1"/>
        <v>0</v>
      </c>
      <c r="J27" s="24">
        <f t="shared" si="2"/>
        <v>0</v>
      </c>
      <c r="K27" s="24">
        <f t="shared" si="3"/>
        <v>0</v>
      </c>
      <c r="L27" s="25">
        <f t="shared" si="4"/>
        <v>0</v>
      </c>
    </row>
    <row r="28" spans="1:12" s="21" customFormat="1" ht="65.25" customHeight="1" x14ac:dyDescent="0.2">
      <c r="A28" s="57">
        <v>10</v>
      </c>
      <c r="B28" s="61" t="s">
        <v>48</v>
      </c>
      <c r="C28" s="29"/>
      <c r="D28" s="63">
        <v>2</v>
      </c>
      <c r="E28" s="63" t="s">
        <v>38</v>
      </c>
      <c r="F28" s="59">
        <v>0</v>
      </c>
      <c r="G28" s="60">
        <v>0</v>
      </c>
      <c r="H28" s="24">
        <f t="shared" si="0"/>
        <v>0</v>
      </c>
      <c r="I28" s="24">
        <f t="shared" si="1"/>
        <v>0</v>
      </c>
      <c r="J28" s="24">
        <f t="shared" si="2"/>
        <v>0</v>
      </c>
      <c r="K28" s="24">
        <f t="shared" si="3"/>
        <v>0</v>
      </c>
      <c r="L28" s="25">
        <f t="shared" si="4"/>
        <v>0</v>
      </c>
    </row>
    <row r="29" spans="1:12" s="21" customFormat="1" ht="93" customHeight="1" x14ac:dyDescent="0.2">
      <c r="A29" s="27">
        <v>11</v>
      </c>
      <c r="B29" s="61" t="s">
        <v>49</v>
      </c>
      <c r="C29" s="29"/>
      <c r="D29" s="63">
        <v>60</v>
      </c>
      <c r="E29" s="63" t="s">
        <v>38</v>
      </c>
      <c r="F29" s="59">
        <v>0</v>
      </c>
      <c r="G29" s="60">
        <v>0</v>
      </c>
      <c r="H29" s="24">
        <f t="shared" si="0"/>
        <v>0</v>
      </c>
      <c r="I29" s="24">
        <f t="shared" si="1"/>
        <v>0</v>
      </c>
      <c r="J29" s="24">
        <f t="shared" si="2"/>
        <v>0</v>
      </c>
      <c r="K29" s="24">
        <f t="shared" si="3"/>
        <v>0</v>
      </c>
      <c r="L29" s="25">
        <f t="shared" si="4"/>
        <v>0</v>
      </c>
    </row>
    <row r="30" spans="1:12" s="21" customFormat="1" ht="237.75" customHeight="1" x14ac:dyDescent="0.2">
      <c r="A30" s="57">
        <v>12</v>
      </c>
      <c r="B30" s="61" t="s">
        <v>50</v>
      </c>
      <c r="C30" s="29"/>
      <c r="D30" s="63">
        <v>150</v>
      </c>
      <c r="E30" s="63" t="s">
        <v>38</v>
      </c>
      <c r="F30" s="59">
        <v>0</v>
      </c>
      <c r="G30" s="60">
        <v>0</v>
      </c>
      <c r="H30" s="24">
        <f t="shared" si="0"/>
        <v>0</v>
      </c>
      <c r="I30" s="24">
        <f t="shared" si="1"/>
        <v>0</v>
      </c>
      <c r="J30" s="24">
        <f t="shared" si="2"/>
        <v>0</v>
      </c>
      <c r="K30" s="24">
        <f t="shared" si="3"/>
        <v>0</v>
      </c>
      <c r="L30" s="25">
        <f t="shared" si="4"/>
        <v>0</v>
      </c>
    </row>
    <row r="31" spans="1:12" s="21" customFormat="1" ht="42" customHeight="1" x14ac:dyDescent="0.2">
      <c r="A31" s="46"/>
      <c r="B31" s="47"/>
      <c r="C31" s="47"/>
      <c r="D31" s="47"/>
      <c r="E31" s="47"/>
      <c r="F31" s="47"/>
      <c r="G31" s="47"/>
      <c r="H31" s="47"/>
      <c r="I31" s="47"/>
      <c r="J31" s="48"/>
      <c r="K31" s="5" t="s">
        <v>26</v>
      </c>
      <c r="L31" s="2">
        <f>SUMIF(G:G,0%,J:J)</f>
        <v>0</v>
      </c>
    </row>
    <row r="32" spans="1:12" s="21" customFormat="1" ht="29.25" customHeight="1" thickBot="1" x14ac:dyDescent="0.25">
      <c r="A32" s="32" t="s">
        <v>28</v>
      </c>
      <c r="B32" s="33"/>
      <c r="C32" s="33"/>
      <c r="D32" s="33"/>
      <c r="E32" s="33"/>
      <c r="F32" s="33"/>
      <c r="G32" s="33"/>
      <c r="H32" s="33"/>
      <c r="I32" s="33"/>
      <c r="J32" s="34"/>
      <c r="K32" s="28" t="s">
        <v>13</v>
      </c>
      <c r="L32" s="26">
        <f>SUMIF(G:G,5%,J:J)</f>
        <v>0</v>
      </c>
    </row>
    <row r="33" spans="1:12" s="21" customFormat="1" ht="77.25" customHeight="1" x14ac:dyDescent="0.2">
      <c r="A33" s="30" t="s">
        <v>36</v>
      </c>
      <c r="B33" s="30"/>
      <c r="C33" s="30"/>
      <c r="D33" s="30"/>
      <c r="E33" s="30"/>
      <c r="F33" s="30"/>
      <c r="G33" s="30"/>
      <c r="H33" s="30"/>
      <c r="I33" s="30"/>
      <c r="J33" s="30"/>
      <c r="K33" s="5" t="s">
        <v>14</v>
      </c>
      <c r="L33" s="2">
        <f>SUMIF(G:G,19%,J:J)</f>
        <v>0</v>
      </c>
    </row>
    <row r="34" spans="1:12" s="21" customFormat="1" ht="20.25" customHeight="1" x14ac:dyDescent="0.2">
      <c r="A34" s="31"/>
      <c r="B34" s="31"/>
      <c r="C34" s="31"/>
      <c r="D34" s="31"/>
      <c r="E34" s="31"/>
      <c r="F34" s="31"/>
      <c r="G34" s="31"/>
      <c r="H34" s="31"/>
      <c r="I34" s="31"/>
      <c r="J34" s="31"/>
      <c r="K34" s="6" t="s">
        <v>10</v>
      </c>
      <c r="L34" s="3">
        <f>SUM(L31:L33)</f>
        <v>0</v>
      </c>
    </row>
    <row r="35" spans="1:12" s="21" customFormat="1" ht="23.25" customHeight="1" x14ac:dyDescent="0.2">
      <c r="A35" s="31"/>
      <c r="B35" s="31"/>
      <c r="C35" s="31"/>
      <c r="D35" s="31"/>
      <c r="E35" s="31"/>
      <c r="F35" s="31"/>
      <c r="G35" s="31"/>
      <c r="H35" s="31"/>
      <c r="I35" s="31"/>
      <c r="J35" s="31"/>
      <c r="K35" s="7" t="s">
        <v>15</v>
      </c>
      <c r="L35" s="4">
        <f>ROUND(L32*5%,0)</f>
        <v>0</v>
      </c>
    </row>
    <row r="36" spans="1:12" s="21" customFormat="1" x14ac:dyDescent="0.2">
      <c r="A36" s="31"/>
      <c r="B36" s="31"/>
      <c r="C36" s="31"/>
      <c r="D36" s="31"/>
      <c r="E36" s="31"/>
      <c r="F36" s="31"/>
      <c r="G36" s="31"/>
      <c r="H36" s="31"/>
      <c r="I36" s="31"/>
      <c r="J36" s="31"/>
      <c r="K36" s="7" t="s">
        <v>16</v>
      </c>
      <c r="L36" s="2">
        <f>ROUND(L33*19%,0)</f>
        <v>0</v>
      </c>
    </row>
    <row r="37" spans="1:12" s="21" customFormat="1" x14ac:dyDescent="0.2">
      <c r="A37" s="31"/>
      <c r="B37" s="31"/>
      <c r="C37" s="31"/>
      <c r="D37" s="31"/>
      <c r="E37" s="31"/>
      <c r="F37" s="31"/>
      <c r="G37" s="31"/>
      <c r="H37" s="31"/>
      <c r="I37" s="31"/>
      <c r="J37" s="31"/>
      <c r="K37" s="6" t="s">
        <v>17</v>
      </c>
      <c r="L37" s="3">
        <f>SUM(L35:L36)</f>
        <v>0</v>
      </c>
    </row>
    <row r="38" spans="1:12" s="21" customFormat="1" ht="59.25" customHeight="1" x14ac:dyDescent="0.2">
      <c r="A38" s="31"/>
      <c r="B38" s="31"/>
      <c r="C38" s="31"/>
      <c r="D38" s="31"/>
      <c r="E38" s="31"/>
      <c r="F38" s="31"/>
      <c r="G38" s="31"/>
      <c r="H38" s="31"/>
      <c r="I38" s="31"/>
      <c r="J38" s="31"/>
      <c r="K38" s="8" t="s">
        <v>18</v>
      </c>
      <c r="L38" s="3">
        <f>+L34+L37</f>
        <v>0</v>
      </c>
    </row>
    <row r="40" spans="1:12" x14ac:dyDescent="0.25">
      <c r="B40" s="44"/>
      <c r="C40" s="44"/>
    </row>
    <row r="41" spans="1:12" x14ac:dyDescent="0.25">
      <c r="B41" s="44"/>
      <c r="C41" s="44"/>
    </row>
    <row r="42" spans="1:12" x14ac:dyDescent="0.25">
      <c r="B42" s="44"/>
      <c r="C42" s="44"/>
    </row>
    <row r="43" spans="1:12" ht="15.75" thickBot="1" x14ac:dyDescent="0.3">
      <c r="B43" s="45"/>
      <c r="C43" s="45"/>
    </row>
    <row r="44" spans="1:12" x14ac:dyDescent="0.25">
      <c r="B44" s="36" t="s">
        <v>23</v>
      </c>
      <c r="C44" s="36"/>
    </row>
    <row r="46" spans="1:12" x14ac:dyDescent="0.25">
      <c r="A46" s="22" t="s">
        <v>4</v>
      </c>
    </row>
  </sheetData>
  <sheetProtection algorithmName="SHA-512" hashValue="b7OCIo3GFFL99E/xDtxf3DRwAI27RlKYWHTrl/BmI2rXxF6/Jd7+K9pb85TzqDLc4RrFpKoklXLxVbMWL3iHBw==" saltValue="WKTnkAEbvTwleY/UmSfYpw==" spinCount="100000" sheet="1" scenarios="1" selectLockedCells="1"/>
  <mergeCells count="20">
    <mergeCell ref="A2:A5"/>
    <mergeCell ref="D11:G11"/>
    <mergeCell ref="K2:L2"/>
    <mergeCell ref="K3:L3"/>
    <mergeCell ref="K4:L4"/>
    <mergeCell ref="K5:L5"/>
    <mergeCell ref="A11:B15"/>
    <mergeCell ref="B2:J2"/>
    <mergeCell ref="B3:J3"/>
    <mergeCell ref="B4:J5"/>
    <mergeCell ref="A33:J38"/>
    <mergeCell ref="A32:J32"/>
    <mergeCell ref="A9:B9"/>
    <mergeCell ref="B44:C44"/>
    <mergeCell ref="D13:G13"/>
    <mergeCell ref="D15:G15"/>
    <mergeCell ref="F9:G9"/>
    <mergeCell ref="J9:K9"/>
    <mergeCell ref="B40:C43"/>
    <mergeCell ref="A31:J31"/>
  </mergeCells>
  <dataValidations count="1">
    <dataValidation type="whole" allowBlank="1" showInputMessage="1" showErrorMessage="1" sqref="F19:F3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2021-10-05T13:59:35Z</dcterms:modified>
</cp:coreProperties>
</file>