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1/CONTRATACION DIRECTA 2021/F-CD-059 MTO EQUIPOS INVESTIGACION/"/>
    </mc:Choice>
  </mc:AlternateContent>
  <xr:revisionPtr revIDLastSave="23" documentId="13_ncr:1_{718184DB-F1A3-4A55-B149-6C4C848469F5}" xr6:coauthVersionLast="46" xr6:coauthVersionMax="46" xr10:uidLastSave="{2603CFEB-1D1E-4957-99FF-276D41FCB4FC}"/>
  <bookViews>
    <workbookView xWindow="-120" yWindow="-120" windowWidth="24240" windowHeight="13140" xr2:uid="{00000000-000D-0000-FFFF-FFFF00000000}"/>
  </bookViews>
  <sheets>
    <sheet name="Hoja1" sheetId="1" r:id="rId1"/>
    <sheet name="Hoja2" sheetId="2" state="hidden" r:id="rId2"/>
  </sheets>
  <definedNames>
    <definedName name="_xlnm.Print_Area" localSheetId="0">Hoja1!$A$1:$L$60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1" i="1" l="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20" i="1"/>
  <c r="J43" i="1"/>
  <c r="J42" i="1"/>
  <c r="K42" i="1" s="1"/>
  <c r="L42" i="1" s="1"/>
  <c r="J41" i="1"/>
  <c r="K41" i="1" s="1"/>
  <c r="L41" i="1" s="1"/>
  <c r="J40" i="1"/>
  <c r="K40" i="1" s="1"/>
  <c r="J39" i="1"/>
  <c r="J38" i="1"/>
  <c r="K38" i="1" s="1"/>
  <c r="L38" i="1" s="1"/>
  <c r="J37" i="1"/>
  <c r="K37" i="1" s="1"/>
  <c r="L37" i="1" s="1"/>
  <c r="J36" i="1"/>
  <c r="J35" i="1"/>
  <c r="J34" i="1"/>
  <c r="K34" i="1" s="1"/>
  <c r="L34" i="1" s="1"/>
  <c r="J33" i="1"/>
  <c r="K33" i="1" s="1"/>
  <c r="L33" i="1" s="1"/>
  <c r="J32" i="1"/>
  <c r="J31" i="1"/>
  <c r="J30" i="1"/>
  <c r="K30" i="1" s="1"/>
  <c r="L30" i="1" s="1"/>
  <c r="J29" i="1"/>
  <c r="K29" i="1" s="1"/>
  <c r="L29" i="1" s="1"/>
  <c r="J28" i="1"/>
  <c r="J27" i="1"/>
  <c r="J26" i="1"/>
  <c r="K26" i="1" s="1"/>
  <c r="L26" i="1" s="1"/>
  <c r="K25" i="1"/>
  <c r="L25" i="1" s="1"/>
  <c r="J25" i="1"/>
  <c r="J24" i="1"/>
  <c r="K24" i="1" s="1"/>
  <c r="J23" i="1"/>
  <c r="J22" i="1"/>
  <c r="K22" i="1" s="1"/>
  <c r="L22" i="1" s="1"/>
  <c r="J21" i="1"/>
  <c r="K21" i="1" s="1"/>
  <c r="L21" i="1" s="1"/>
  <c r="J20" i="1"/>
  <c r="J19" i="1"/>
  <c r="J44" i="1"/>
  <c r="I38" i="1"/>
  <c r="I34" i="1"/>
  <c r="H27" i="1"/>
  <c r="I27" i="1" s="1"/>
  <c r="H28" i="1"/>
  <c r="I28" i="1" s="1"/>
  <c r="H29" i="1"/>
  <c r="I29" i="1" s="1"/>
  <c r="H30" i="1"/>
  <c r="I30" i="1" s="1"/>
  <c r="H31" i="1"/>
  <c r="I31" i="1" s="1"/>
  <c r="H32" i="1"/>
  <c r="I32" i="1" s="1"/>
  <c r="H33" i="1"/>
  <c r="I33" i="1" s="1"/>
  <c r="H34" i="1"/>
  <c r="H35" i="1"/>
  <c r="I35" i="1" s="1"/>
  <c r="H36" i="1"/>
  <c r="I36" i="1" s="1"/>
  <c r="H37" i="1"/>
  <c r="I37" i="1" s="1"/>
  <c r="H38" i="1"/>
  <c r="H39" i="1"/>
  <c r="I39" i="1" s="1"/>
  <c r="H40" i="1"/>
  <c r="I40" i="1" s="1"/>
  <c r="H41" i="1"/>
  <c r="I41" i="1" s="1"/>
  <c r="H42" i="1"/>
  <c r="I42" i="1" s="1"/>
  <c r="H43" i="1"/>
  <c r="I43" i="1" s="1"/>
  <c r="H44" i="1"/>
  <c r="I44" i="1" s="1"/>
  <c r="H20" i="1"/>
  <c r="I20" i="1" s="1"/>
  <c r="H21" i="1"/>
  <c r="I21" i="1" s="1"/>
  <c r="H22" i="1"/>
  <c r="I22" i="1" s="1"/>
  <c r="H23" i="1"/>
  <c r="I23" i="1" s="1"/>
  <c r="H24" i="1"/>
  <c r="I24" i="1" s="1"/>
  <c r="H25" i="1"/>
  <c r="I25" i="1" s="1"/>
  <c r="H26" i="1"/>
  <c r="I26" i="1" s="1"/>
  <c r="H19" i="1"/>
  <c r="I19" i="1" s="1"/>
  <c r="K20" i="1" l="1"/>
  <c r="L20" i="1" s="1"/>
  <c r="K28" i="1"/>
  <c r="L28" i="1" s="1"/>
  <c r="K32" i="1"/>
  <c r="L32" i="1" s="1"/>
  <c r="K36" i="1"/>
  <c r="L36" i="1" s="1"/>
  <c r="K19" i="1"/>
  <c r="L19" i="1" s="1"/>
  <c r="K23" i="1"/>
  <c r="L23" i="1" s="1"/>
  <c r="L24" i="1"/>
  <c r="K27" i="1"/>
  <c r="L27" i="1" s="1"/>
  <c r="K31" i="1"/>
  <c r="L31" i="1" s="1"/>
  <c r="K35" i="1"/>
  <c r="L35" i="1" s="1"/>
  <c r="K39" i="1"/>
  <c r="L39" i="1" s="1"/>
  <c r="L40" i="1"/>
  <c r="K43" i="1"/>
  <c r="L43" i="1" s="1"/>
  <c r="K44" i="1"/>
  <c r="L44" i="1" s="1"/>
  <c r="L46" i="1"/>
  <c r="L49" i="1" s="1"/>
  <c r="L47" i="1" l="1"/>
  <c r="L50" i="1" s="1"/>
  <c r="L45" i="1"/>
  <c r="L51" i="1" l="1"/>
  <c r="L48" i="1"/>
  <c r="L5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<sst xmlns="http://schemas.openxmlformats.org/spreadsheetml/2006/main" count="91" uniqueCount="65">
  <si>
    <t>Código de la dependencia.</t>
  </si>
  <si>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</si>
  <si>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</si>
  <si>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</si>
  <si>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</si>
  <si>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</si>
  <si>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</si>
  <si>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</si>
  <si>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</si>
  <si>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</si>
  <si>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</si>
  <si>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</si>
  <si>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</si>
  <si>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</si>
  <si>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</si>
  <si>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</si>
  <si>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</si>
  <si>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</si>
  <si>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</si>
  <si>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</si>
  <si>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</si>
  <si>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</si>
  <si>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</si>
  <si>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</si>
  <si>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</si>
  <si>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</si>
  <si>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</si>
  <si>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</si>
  <si>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</si>
  <si>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</si>
  <si>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</si>
  <si>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</si>
  <si>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</si>
  <si>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</si>
  <si>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</si>
  <si>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</si>
  <si>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</si>
  <si>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</si>
  <si>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UNIDAD</t>
  </si>
  <si>
    <t>UNIDAD REGIONAL: FUSAGASUGA ESPACIO ACADEMICO: LABORATORIO DE FISIOLOGIA DEL ESFUERZO PLACA: 47588 NOMBRE DEL EQUIPO:cicloergómetro Monark 839 E SERVICIO CORRECTIVO, PREVENTIVO, CALIBRACION, VERIFICACION: Mantenimiento preventivo, correctivo y verificación DESCRIPCION: Revisión de sincronización con PC, Calibración, Eliminación de oxido y aplicación de anticorrosivo, Revisión de unidad de control, Verificación de protocolos, Lubricación y ajuste de partes móviles, Cambio de baterías del sensor de frecuencia cardiaca.  </t>
  </si>
  <si>
    <t>UNIDAD REGIONAL: FUSAGASUGA ESPACIO ACADEMICO: LABORATORIO DE FISIOLOGIA DEL ESFUERZO PLACA: 52664 NOMBRE DEL EQUIPO: Ergo espirómetro portátil Metamax 3 B SERVICIO CORRECTIVO, PREVENTIVO, CALIBRACION, VERIFICACION:  Limpieza general del equipo, Revisión y ajuste de componentes electrónicos y mecánicos (si aplica), Se requiere cambio de electrónica assembly with cable and temperatura sensor, metamax3B (R2), 0,6 m Part N.º 136-01-00 (sensor de volumen). Verificación y ajuste de sensor. Verificación completa del sistema de Volumen. Verificación de Protocolos de trabajo</t>
  </si>
  <si>
    <t>UNIDAD REGIONAL: FUSAGASUGA ESPACIO ACADEMICO: LABORATORIO DE FISIOLOGIA VEGETAL PLACA: 60537 NOMBRE DEL EQUIPO:Tys-A Medidor De Clorofila Marca J&amp;B Scientific SERVICIO CORRECTIVO, PREVENTIVO, CALIBRACION, VERIFICACION: Mantenimiento preventivo y correctivo DESCRIPCION: Limpieza general del equipo (desarme del equipo si se requiere), Revisión y ajuste de componentes electrónicos y mecánicos (si aplica). Cambio de partes (si aplica).</t>
  </si>
  <si>
    <t>UNIDAD REGIONAL: FUSAGASUGA ESPACIO ACADEMICO: LABORATORIO DE FISIOLOGIA VEGETAL PLACA: 60538 NOMBRE DEL EQUIPO:Dt8892 termohigrómetro Con retención De Datos Marca Cem SERVICIO CORRECTIVO, PREVENTIVO, CALIBRACION, VERIFICACION: Mantenimiento preventivo y calibración DESCRIPCION: Limpieza general del equipo, Revisión y ajuste de componentes electrónicos y mecánicos (si aplica) Calibración por laboratorio acreditado. Realizar calibración Temperatura: 5 °C, 25 °C y 35 °C H. relativa: 10% 30% y 50%</t>
  </si>
  <si>
    <t>UNIDAD REGIONAL: FUSAGASUGA ESPACIO ACADEMICO: LABORATORIO DE FISIOLOGIA VEGETAL PLACA: 60539 NOMBRE DEL EQUIPO:Rgx 300e cabina climática de 300 lts marca j&amp;b scientific SERVICIO CORRECTIVO, PREVENTIVO, CALIBRACION, VERIFICACION: Mantenimiento preventivo, correctivo, verificación y calibración DESCRIPCION: Limpieza general del equipo, Revisión y ajuste de componentes electrónicos y mecánicos (si aplica), Cambio de partes (si aplica). Verificación y ajuste de variable temperatura, actividad a realizar con patrones calibrados en Laboratorio acreditado. (patrones del proveedor). Realizar la calibración entre 0 °C y 50°C Humedad relativa entre 30% 100%. Calibración en las instalaciones de la Universidad de Cundinamarca</t>
  </si>
  <si>
    <t>UNIDAD REGIONAL: FUSAGASUGA ESPACIO ACADEMICO: Laboratorio de Fotogrametría PLACA: 42616 NOMBRE DEL EQUIPO:GPS SERVICIO CORRECTIVO, PREVENTIVO, CALIBRACION, VERIFICACION: Mantenimiento preventivo DESCRIPCION: Limpieza general del equipo, Revisión y ajuste de componentes electrónicos y mecánicos (si aplica).</t>
  </si>
  <si>
    <t>UNIDAD REGIONAL: FUSAGASUGA ESPACIO ACADEMICO: Laboratorio de Geomatica PLACA: 48850NOMBRE DEL EQUIPO:Equipo de sistema de Posicionamiento Global (GPS) SERVICIO CORRECTIVO, PREVENTIVO, CALIBRACION, VERIFICACION: Mantenimiento preventivo DESCRIPCION: Limpieza general del equipo, Revisión y ajuste de componentes electrónicos y mecánicos (si aplica).</t>
  </si>
  <si>
    <t>UNIDAD REGIONAL: FUSAGASUGA ESPACIO ACADEMICO: Laboratorio de Geomatica PLACA: 59245 NOMBRE DEL EQUIPO:Espetroradiometro HH2 400-1050 nanómetros SERVICIO CORRECTIVO, PREVENTIVO, CALIBRACION, VERIFICACION: Mantenimiento preventivo DESCRIPCION: Limpieza general del equipo, Revisión y ajuste de componentes electrónicos y mecánicos (si aplica).</t>
  </si>
  <si>
    <t>  UNIDAD REGIONAL: FUSAGASUGA ESPACIO ACADEMICO: Laboratorio de Laboratorio de Microbiología PLACA: 16485 NOMBRE DEL EQUIPO:destilador de agua de 7 litros por hora SERVICIO CORRECTIVO, PREVENTIVO, CALIBRACION, VERIFICACION: Mantenimiento preventivo y correctivo DESCRIPCION: Limpieza general del equipo, Revisión y ajuste de componentes electrónicos y mecánicos (si aplica). Cambio de partes (si aplica).</t>
  </si>
  <si>
    <t>UNIDAD REGIONAL: FUSAGASUGA ESPACIO ACADEMICO: Laboratorio de Laboratorio de Microbiología PLACA: 45012 NOMBRE DEL EQUIPO:Microscopio trinocular marca olympus s/n 2g63109. Incluye Cámara marca moticam modelo dcm510, manual, adaptador, forro, llave brinstong, cable de datos, lamina, tubo macro. SERVICIO CORRECTIVO, PREVENTIVO, CALIBRACION, VERIFICACION: Mantenimiento preventivo y Verificación DESCRIPCION: Limpieza general del equipo, Revisión y ajuste de componentes electrónicos y mecánicos (si aplica), verificación, centraje de objetivos y ajuste de condensador.</t>
  </si>
  <si>
    <t>  UNIDAD REGIONAL: FUSAGASUGA ESPACIO ACADEMICO: Laboratorio de Laboratorio de Microbiología PLACA: 56605 NOMBRE DEL EQUIPO:Esterilizador ultravioleta médico, volumen 12 l con 2*9 w lámparas uv, con temporizador de 60 minutos. Marca psky.. SERVICIO CORRECTIVO, PREVENTIVO, CALIBRACION, VERIFICACION: Mantenimiento preventivo y correctivo DESCRIPCION: Limpieza general del equipo, Revisión y ajuste de componentes electrónicos y mecánicos (si aplica).Cambio de partes (si aplica).</t>
  </si>
  <si>
    <t>UNIDAD REGIONAL: FUSAGASUGA ESPACIO ACADEMICO: Laboratorio de Laboratorio de Microbiología PLACA: 60423 NOMBRE DEL EQUIPO:Microscopio SERVICIO CORRECTIVO, PREVENTIVO, CALIBRACION, VERIFICACION: Mantenimiento preventivo DESCRIPCION: Limpieza general del equipo, Revisión y ajuste de componentes electrónicos y mecánicos (si aplica), verificación, centraje de objetivos y ajuste de condensador.</t>
  </si>
  <si>
    <t>UNIDAD REGIONAL: FUSAGASUGA ESPACIO ACADEMICO: Laboratorio de Laboratorio de Microbiología PLACA: 60430 NOMBRE DEL EQUIPO:Estereoscopio SERVICIO CORRECTIVO, PREVENTIVO, CALIBRACION, VERIFICACION: Mantenimiento preventivo DESCRIPCION: Limpieza general del equipo, Revisión y ajuste de componentes electrónicos y mecánicos (si aplica), verificación, centraje de objetivos y ajuste del ZOOM.</t>
  </si>
  <si>
    <t>UNIDAD REGIONAL: FUSAGASUGA ESPACIO ACADEMICO: Laboratorio de Laboratorio de Microbiología PLACA: 60439 NOMBRE DEL EQUIPO:Agitador magnético con calentamiento, modelo MSH 300 marca   BOECO-ALEMAN, capacidad 100-1000 UL, referencia 8057100 serie  740611090 S/N 143 SERVICIO CORRECTIVO, PREVENTIVO, CALIBRACION, VERIFICACION: Mantenimiento correctivo, preventivo y verificación  DESCRIPCION:  Limpieza general del equipo (desarme y limpieza), Revisión y ajuste de componentes electrónicos y mecánicos (si aplica), Cambio de partes (si aplica). Verificación y ajuste de variable RPM y temperatura, actividad a realizar con patrones calibrados en Laboratorio acreditado. (patrones del proveedor)</t>
  </si>
  <si>
    <t>UNIDAD REGIONAL: FUSAGASUGA ESPACIO ACADEMICO: Laboratorio de Química PLACA: 50694 NOMBRE DEL EQUIPO:Conductivimetro SERVICIO CORRECTIVO, PREVENTIVO, CALIBRACION, VERIFICACION: Mantenimiento correctivo, preventivo y verificación  DESCRIPCION:Limpieza general del equipo, Revisión y ajuste de componentes electrónicos y mecánicos (si aplica), Cambio de partes (si aplica). Verificación y ajuste de variable con material de referencia certificado (proporcionado por el proveedor) Calibración por laboratorio acreditado</t>
  </si>
  <si>
    <t>UNIDAD REGIONAL: FUSAGASUGA ESPACIO ACADEMICO: Laboratorio de Química PLACA: 56582 NOMBRE DEL EQUIPO:cabina extractora de gases de humos 100x fabricada bajo conformidad con las normas ansi/ashrae 110-1995 nfpa 45 y ansi z9,5. marca physis. SERVICIO CORRECTIVO, PREVENTIVO, CALIBRACION, VERIFICACION: Mantenimiento preventivo, correctivo y verificación DESCRIPCION: Limpieza general del equipo (desarme y limpieza), Revisión y ajuste de componentes electrónicos y mecánicos (si aplica), Cambio de partes (si aplica). Verificación y ajuste en la magnitud o variable relacionada, actividad a realizar con patrones calibrados. (patrones del proveedor)</t>
  </si>
  <si>
    <t>UNIDAD REGIONAL: FUSAGASUGA ESPACIO ACADEMICO: Laboratorio de Suelos PLACA: 16704 NOMBRE DEL EQUIPO:gramera. SERVICIO CORRECTIVO, PREVENTIVO, CALIBRACION, VERIFICACION: Mantenimiento preventivo, correctivo y calibración DESCRIPCION: Limpieza general del equipo (desarme y limpieza), Revisión y ajuste de componentes electrónicos y mecánicos (si aplica), Cambio de partes (si aplica). Verificación y ajuste de variable con patrón trazable de masa actividad a realizar con patrones calibrados en laboratorio acreditado. (patrones del proveedor) Calibración por laboratorio acreditado en las instalaciones de la Universidad</t>
  </si>
  <si>
    <t>UNIDAD REGIONAL: FUSAGASUGA ESPACIO ACADEMICO: Laboratorio de Suelos PLACA: 42748 NOMBRE DEL EQUIPO:autoclave eléctrica. marca tuttnaver. mod.2540 el. serie 2810152 SERVICIO CORRECTIVO, PREVENTIVO, CALIBRACION, VERIFICACION: Mantenimiento preventivo, correctivo y verificación DESCRIPCION: Limpieza general del equipo, Revisión y ajuste de componentes electrónicos y mecánicos (si aplica), Cambio de partes (si aplica). Verificación y ajuste en la magnitud o variable relacionada, actividad a realizar con patrones calibrados en Laboratorio acreditado. (patrones del proveedor)</t>
  </si>
  <si>
    <t>UNIDAD REGIONAL: FUSAGASUGA ESPACIO ACADEMICO: Laboratorio reproducción animal PLACA: 60374 NOMBRE DEL EQUIPO:Balanza analítica SERVICIO CORRECTIVO, PREVENTIVO, CALIBRACION, VERIFICACION: Mantenimiento preventivo, correctivo, verificación y calibración DESCRIPCION: Limpieza general del equipo (desarme y limpieza), Revisión y ajuste de componentes electrónicos y mecánicos (si aplica), Cambio de partes (si aplica). Verificación y ajuste de variable con patrón trazable de masa actividad a realizar con patrones calibrados en laboratorio acreditado. (patrones del proveedor) Calibración por laboratorio acreditado en las instalaciones de la Universidad de Cundinamarca</t>
  </si>
  <si>
    <t>UNIDAD REGIONAL: GIRARDOT ESPACIO ACADEMICO: Laboratorio de aguas PLACA: 50022 NOMBRE DEL EQUIPO:Equipo de tratamiento fisicoquímico SERVICIO CORRECTIVO, PREVENTIVO, CALIBRACION, VERIFICACION: Mantenimiento preventivo, correctivo y verificación DESCRIPCION: Limpieza general del equipo (desarme y limpieza), Revisión y ajuste de componentes electrónicos y mecánicos (si aplica), Requiere cambio del tubo transparente ubicado en la parte del superior del filtro de arena. Verificación y ajuste en las variables relacionadas con materiales de referencia suministrados por el proveedor.</t>
  </si>
  <si>
    <t>UNIDAD REGIONAL: GIRARDOT ESPACIO ACADEMICO: Laboratorio de aguas PLACA: 50023 NOMBRE DEL EQUIPO:Equipo de Resinas de Intercambio Iónico a pequeña Escala SERVICIO CORRECTIVO, PREVENTIVO, CALIBRACION, VERIFICACION: Mantenimiento correctivo y verificación. DESCRIPCION: Limpieza general del equipo (desarme y limpieza), Revisión y ajuste de componentes electrónicos y mecánicos (si aplica). Se requiere cambio de la columna transparente y de la resina de intercambio aniónica.  Preferiblemente suministrar repuestos originales del fabricante. Verificación de funcionamiento (reporte del equipo posterior a la reparación)</t>
  </si>
  <si>
    <t>UNIDAD REGIONAL: GIRARDOT ESPACIO ACADEMICO: Laboratorio de aguas PLACA: 50025 NOMBRE DEL EQUIPO:espectrofotómetro Genesys 105 Vis SERVICIO CORRECTIVO, PREVENTIVO, CALIBRACION, VERIFICACION: Mantenimiento preventivo, correctivo y calibración DESCRIPCION:Limpieza general del equipo, Revisión y ajuste de componentes electrónicos y mecánicos (si aplica). Cambio de partes (si aplica). Calibración por laboratorio acreditado</t>
  </si>
  <si>
    <t>UNIDAD REGIONAL: GIRARDOT ESPACIO ACADEMICO: Laboratorio de aguas PLACA: 55206 NOMBRE DEL EQUIPO:turbidímetro HI93703 Microprocessor Turbidity Meter Hanna Instruments SERVICIO CORRECTIVO, PREVENTIVO, CALIBRACION, VERIFICACION: Mantenimiento preventivo, correctivo verificación DESCRIPCION:Limpieza general del equipo (desarme y limpieza), Revisión y ajuste de componentes electrónicos y mecánicos (si aplica), Cambio de partes (si aplica). Verificación y ajuste de variable con material de referencia en turbidez(suministrado por el proveedor)</t>
  </si>
  <si>
    <t>UNIDAD REGIONAL: GIRARDOT ESPACIO ACADEMICO: Laboratorio de aguas PLACA: 61031 NOMBRE DEL EQUIPO: pH metro de bolsillo mide pH, conductividad y temperatura. hanna para sistema de fotocatálisis SERVICIO CORRECTIVO, PREVENTIVO, CALIBRACION, VERIFICACION: Mantenimiento preventivo, correctivo, verificación y calibración DESCRIPCION: Limpieza general del equipo (desarme y limpieza), Revisión y ajuste de componentes electrónicos y mecánicos (si aplica), Cambio de partes (si aplica). Verificación y ajuste de variable con materiales de referencia certificados en pH y conductividad (materiales suministrados por el proveedor). Calibración por laboratorio acreditado en los sensores de pH y conductividad</t>
  </si>
  <si>
    <t>UNIDAD REGIONAL: GIRARDOT ESPACIO ACADEMICO: Laboratorio de aguas PLACA: 64933 NOMBRE DEL EQUIPO: pH metro SERVICIO CORRECTIVO, PREVENTIVO, CALIBRACION, VERIFICACION: Mantenimiento preventivo, correctivo, verificación y calibración DESCRIPCION: Limpieza general del equipo (desarme y limpieza), Revisión y ajuste de componentes electrónicos y mecánicos (si aplica), Cambio de partes (si aplica). Verificación y ajuste de variable con patrón trazable de pH con patrones de la empresa. Calibración por laboratorio acreditado Calibración por laboratorio acreditado en los sensores de pH y conductividad</t>
  </si>
  <si>
    <t>BOLSA DE REPUESTOS PARA LOS EQUIPOS QUE REQUIERAN CAMBIIO DE PARTES NO CONTEMPLADAS. ESTA BOLSA DE REPUESTOS TIENE EL VALOR DE: CINCO MILLONES SEISCIENTOS CIETE MIL CINCUENTA PESOS M/TE ($ 5.607.050) IVA INCLUIDO.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</si>
</sst>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xf>
    <xf numFmtId="43" fontId="12" fillId="4" borderId="22" xfId="3" applyFont="1" applyFill="1" applyBorder="1" applyAlignment="1" applyProtection="1">
      <alignment horizontal="center" vertical="center"/>
      <protection locked="0"/>
    </xf>
    <xf numFmtId="9" fontId="3" fillId="4" borderId="22" xfId="1" applyFont="1" applyFill="1" applyBorder="1" applyAlignment="1" applyProtection="1">
      <alignment horizontal="center" vertical="center"/>
      <protection locked="0"/>
    </xf>
    <xf numFmtId="43" fontId="3" fillId="0" borderId="22" xfId="3" applyFont="1" applyFill="1" applyBorder="1" applyAlignment="1" applyProtection="1">
      <alignment horizontal="center" vertical="center"/>
      <protection hidden="1"/>
    </xf>
    <xf numFmtId="43" fontId="3" fillId="0" borderId="22" xfId="3" applyFont="1" applyFill="1" applyBorder="1" applyAlignment="1" applyProtection="1">
      <alignment vertical="center"/>
      <protection hidden="1"/>
    </xf>
    <xf numFmtId="43" fontId="3" fillId="0" borderId="3" xfId="3" applyFont="1" applyBorder="1" applyAlignment="1" applyProtection="1">
      <alignment horizontal="center" vertical="center" wrapText="1"/>
      <protection hidden="1"/>
    </xf>
    <xf numFmtId="43" fontId="3" fillId="0" borderId="3" xfId="4" applyFont="1" applyBorder="1" applyProtection="1">
      <protection hidden="1"/>
    </xf>
    <xf numFmtId="0" fontId="1" fillId="2" borderId="1" xfId="0" applyFont="1" applyFill="1" applyBorder="1" applyProtection="1"/>
    <xf numFmtId="0" fontId="3" fillId="0" borderId="3" xfId="0" applyFont="1" applyBorder="1" applyAlignment="1">
      <alignment horizontal="center" vertical="center"/>
    </xf>
    <xf numFmtId="0" fontId="3" fillId="0" borderId="20" xfId="0" applyFont="1" applyBorder="1" applyAlignment="1">
      <alignment wrapText="1"/>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wrapText="1"/>
      <protection locked="0"/>
    </xf>
    <xf numFmtId="0" fontId="1" fillId="2" borderId="16" xfId="0" applyFont="1" applyFill="1" applyBorder="1" applyAlignment="1" applyProtection="1">
      <alignment horizontal="center" wrapText="1"/>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48576"/>
  <sheetViews>
    <sheetView tabSelected="1" zoomScale="90" zoomScaleNormal="90" zoomScaleSheetLayoutView="90" zoomScalePageLayoutView="55" workbookViewId="0">
      <selection activeCell="F9" sqref="F9:G9"/>
    </sheetView>
  </sheetViews>
  <sheetFormatPr baseColWidth="10" defaultRowHeight="15" x14ac:dyDescent="0.25"/>
  <cols>
    <col min="1" max="1" width="10.7109375" style="15" customWidth="1"/>
    <col min="2" max="2" width="49.7109375" style="15" customWidth="1"/>
    <col min="3" max="3" width="24.42578125" style="15" customWidth="1"/>
    <col min="4" max="4" width="13.28515625" style="15" customWidth="1"/>
    <col min="5" max="6" width="15" style="15" customWidth="1"/>
    <col min="7" max="7" width="19.85546875" style="15" customWidth="1"/>
    <col min="8" max="8" width="15" style="15" customWidth="1"/>
    <col min="9" max="9" width="15" style="17" customWidth="1"/>
    <col min="10" max="10" width="16.7109375" style="17" customWidth="1"/>
    <col min="11" max="11" width="20.140625" style="17" customWidth="1"/>
    <col min="12" max="12" width="21.7109375" style="17" customWidth="1"/>
    <col min="13" max="16384" width="11.42578125" style="17"/>
  </cols>
  <sheetData>
    <row r="1" spans="1:12" x14ac:dyDescent="0.25">
      <c r="F1" s="16"/>
    </row>
    <row r="2" spans="1:12" ht="15.75" customHeight="1" x14ac:dyDescent="0.25">
      <c r="A2" s="48"/>
      <c r="B2" s="52" t="s">
        <v>1</v>
      </c>
      <c r="C2" s="52"/>
      <c r="D2" s="52"/>
      <c r="E2" s="52"/>
      <c r="F2" s="52"/>
      <c r="G2" s="52"/>
      <c r="H2" s="52"/>
      <c r="I2" s="52"/>
      <c r="J2" s="52"/>
      <c r="K2" s="52" t="s">
        <v>37</v>
      </c>
      <c r="L2" s="52"/>
    </row>
    <row r="3" spans="1:12" ht="15.75" customHeight="1" x14ac:dyDescent="0.25">
      <c r="A3" s="48"/>
      <c r="B3" s="52" t="s">
        <v>2</v>
      </c>
      <c r="C3" s="52"/>
      <c r="D3" s="52"/>
      <c r="E3" s="52"/>
      <c r="F3" s="52"/>
      <c r="G3" s="52"/>
      <c r="H3" s="52"/>
      <c r="I3" s="52"/>
      <c r="J3" s="52"/>
      <c r="K3" s="52" t="s">
        <v>32</v>
      </c>
      <c r="L3" s="52"/>
    </row>
    <row r="4" spans="1:12" ht="16.5" customHeight="1" x14ac:dyDescent="0.25">
      <c r="A4" s="48"/>
      <c r="B4" s="52" t="s">
        <v>30</v>
      </c>
      <c r="C4" s="52"/>
      <c r="D4" s="52"/>
      <c r="E4" s="52"/>
      <c r="F4" s="52"/>
      <c r="G4" s="52"/>
      <c r="H4" s="52"/>
      <c r="I4" s="52"/>
      <c r="J4" s="52"/>
      <c r="K4" s="52" t="s">
        <v>33</v>
      </c>
      <c r="L4" s="52"/>
    </row>
    <row r="5" spans="1:12" ht="15" customHeight="1" x14ac:dyDescent="0.25">
      <c r="A5" s="48"/>
      <c r="B5" s="52"/>
      <c r="C5" s="52"/>
      <c r="D5" s="52"/>
      <c r="E5" s="52"/>
      <c r="F5" s="52"/>
      <c r="G5" s="52"/>
      <c r="H5" s="52"/>
      <c r="I5" s="52"/>
      <c r="J5" s="52"/>
      <c r="K5" s="52" t="s">
        <v>34</v>
      </c>
      <c r="L5" s="52"/>
    </row>
    <row r="7" spans="1:12" x14ac:dyDescent="0.25">
      <c r="A7" s="18" t="s">
        <v>0</v>
      </c>
    </row>
    <row r="8" spans="1:12" x14ac:dyDescent="0.25">
      <c r="A8" s="18"/>
    </row>
    <row r="9" spans="1:12" ht="25.5" customHeight="1" x14ac:dyDescent="0.25">
      <c r="A9" s="64" t="s">
        <v>3</v>
      </c>
      <c r="B9" s="64"/>
      <c r="C9" s="19"/>
      <c r="E9" s="20" t="s">
        <v>24</v>
      </c>
      <c r="F9" s="66"/>
      <c r="G9" s="67"/>
      <c r="I9" s="21" t="s">
        <v>19</v>
      </c>
      <c r="J9" s="68"/>
      <c r="K9" s="69"/>
    </row>
    <row r="10" spans="1:12" ht="15.75" thickBot="1" x14ac:dyDescent="0.3">
      <c r="A10" s="19"/>
      <c r="B10" s="19"/>
      <c r="C10" s="19"/>
      <c r="E10" s="22"/>
      <c r="F10" s="22"/>
      <c r="G10" s="22"/>
      <c r="I10" s="23"/>
      <c r="J10" s="24"/>
      <c r="K10" s="24"/>
    </row>
    <row r="11" spans="1:12" ht="30.75" customHeight="1" thickBot="1" x14ac:dyDescent="0.3">
      <c r="A11" s="53" t="s">
        <v>31</v>
      </c>
      <c r="B11" s="54"/>
      <c r="C11" s="25"/>
      <c r="D11" s="49" t="s">
        <v>20</v>
      </c>
      <c r="E11" s="50"/>
      <c r="F11" s="50"/>
      <c r="G11" s="51"/>
      <c r="H11" s="35"/>
      <c r="I11" s="23"/>
    </row>
    <row r="12" spans="1:12" ht="15.75" thickBot="1" x14ac:dyDescent="0.3">
      <c r="A12" s="55"/>
      <c r="B12" s="56"/>
      <c r="C12" s="25"/>
      <c r="D12" s="26"/>
      <c r="E12" s="22"/>
      <c r="F12" s="22"/>
      <c r="G12" s="22"/>
      <c r="I12" s="23"/>
    </row>
    <row r="13" spans="1:12" ht="30" customHeight="1" thickBot="1" x14ac:dyDescent="0.3">
      <c r="A13" s="55"/>
      <c r="B13" s="56"/>
      <c r="C13" s="25"/>
      <c r="D13" s="49" t="s">
        <v>21</v>
      </c>
      <c r="E13" s="50"/>
      <c r="F13" s="50"/>
      <c r="G13" s="51"/>
      <c r="H13" s="35"/>
      <c r="I13" s="23"/>
    </row>
    <row r="14" spans="1:12" ht="18.75" customHeight="1" thickBot="1" x14ac:dyDescent="0.3">
      <c r="A14" s="55"/>
      <c r="B14" s="56"/>
      <c r="C14" s="25"/>
      <c r="E14" s="22"/>
      <c r="F14" s="22"/>
      <c r="G14" s="22"/>
      <c r="I14" s="23"/>
    </row>
    <row r="15" spans="1:12" ht="24" customHeight="1" thickBot="1" x14ac:dyDescent="0.3">
      <c r="A15" s="57"/>
      <c r="B15" s="58"/>
      <c r="C15" s="25"/>
      <c r="D15" s="49" t="s">
        <v>25</v>
      </c>
      <c r="E15" s="50"/>
      <c r="F15" s="50"/>
      <c r="G15" s="51"/>
      <c r="H15" s="35"/>
      <c r="I15" s="23"/>
      <c r="J15" s="24"/>
      <c r="K15" s="24"/>
    </row>
    <row r="16" spans="1:12" x14ac:dyDescent="0.25">
      <c r="A16" s="19"/>
      <c r="B16" s="19"/>
      <c r="C16" s="19"/>
      <c r="E16" s="22"/>
      <c r="F16" s="22"/>
      <c r="G16" s="22"/>
      <c r="I16" s="23"/>
      <c r="J16" s="24"/>
      <c r="K16" s="24"/>
    </row>
    <row r="18" spans="1:12" s="29" customFormat="1" ht="25.5" x14ac:dyDescent="0.25">
      <c r="A18" s="27" t="s">
        <v>35</v>
      </c>
      <c r="B18" s="27" t="s">
        <v>5</v>
      </c>
      <c r="C18" s="27" t="s">
        <v>22</v>
      </c>
      <c r="D18" s="27" t="s">
        <v>6</v>
      </c>
      <c r="E18" s="27" t="s">
        <v>27</v>
      </c>
      <c r="F18" s="28" t="s">
        <v>7</v>
      </c>
      <c r="G18" s="28" t="s">
        <v>29</v>
      </c>
      <c r="H18" s="28" t="s">
        <v>8</v>
      </c>
      <c r="I18" s="28" t="s">
        <v>9</v>
      </c>
      <c r="J18" s="28" t="s">
        <v>10</v>
      </c>
      <c r="K18" s="28" t="s">
        <v>11</v>
      </c>
      <c r="L18" s="28" t="s">
        <v>12</v>
      </c>
    </row>
    <row r="19" spans="1:12" s="29" customFormat="1" ht="157.5" customHeight="1" x14ac:dyDescent="0.2">
      <c r="A19" s="44">
        <v>1</v>
      </c>
      <c r="B19" s="45" t="s">
        <v>39</v>
      </c>
      <c r="C19" s="12"/>
      <c r="D19" s="46">
        <v>1</v>
      </c>
      <c r="E19" s="46" t="s">
        <v>38</v>
      </c>
      <c r="F19" s="37">
        <v>0</v>
      </c>
      <c r="G19" s="38">
        <v>0</v>
      </c>
      <c r="H19" s="39">
        <f>+ROUND(F19*G19,0)</f>
        <v>0</v>
      </c>
      <c r="I19" s="39">
        <f>ROUND(F19+H19,0)</f>
        <v>0</v>
      </c>
      <c r="J19" s="39">
        <f t="shared" ref="J19:J43" si="0">ROUND(F19*D19,0)</f>
        <v>0</v>
      </c>
      <c r="K19" s="39">
        <f t="shared" ref="K19:K43" si="1">ROUND(J19*G19,0)</f>
        <v>0</v>
      </c>
      <c r="L19" s="40">
        <f t="shared" ref="L19:L43" si="2">ROUND(J19+K19,0)</f>
        <v>0</v>
      </c>
    </row>
    <row r="20" spans="1:12" s="29" customFormat="1" ht="165.75" x14ac:dyDescent="0.2">
      <c r="A20" s="44">
        <f>+A19+1</f>
        <v>2</v>
      </c>
      <c r="B20" s="45" t="s">
        <v>40</v>
      </c>
      <c r="C20" s="12"/>
      <c r="D20" s="46">
        <v>1</v>
      </c>
      <c r="E20" s="46" t="s">
        <v>38</v>
      </c>
      <c r="F20" s="37">
        <v>0</v>
      </c>
      <c r="G20" s="38">
        <v>0</v>
      </c>
      <c r="H20" s="39">
        <f t="shared" ref="H20:H44" si="3">+ROUND(F20*G20,0)</f>
        <v>0</v>
      </c>
      <c r="I20" s="39">
        <f t="shared" ref="I20:I44" si="4">ROUND(F20+H20,0)</f>
        <v>0</v>
      </c>
      <c r="J20" s="39">
        <f t="shared" si="0"/>
        <v>0</v>
      </c>
      <c r="K20" s="39">
        <f t="shared" si="1"/>
        <v>0</v>
      </c>
      <c r="L20" s="40">
        <f t="shared" si="2"/>
        <v>0</v>
      </c>
    </row>
    <row r="21" spans="1:12" s="29" customFormat="1" ht="138" customHeight="1" x14ac:dyDescent="0.2">
      <c r="A21" s="44">
        <f t="shared" ref="A21:A44" si="5">+A20+1</f>
        <v>3</v>
      </c>
      <c r="B21" s="45" t="s">
        <v>41</v>
      </c>
      <c r="C21" s="12"/>
      <c r="D21" s="46">
        <v>1</v>
      </c>
      <c r="E21" s="46" t="s">
        <v>38</v>
      </c>
      <c r="F21" s="37">
        <v>0</v>
      </c>
      <c r="G21" s="38">
        <v>0</v>
      </c>
      <c r="H21" s="39">
        <f t="shared" si="3"/>
        <v>0</v>
      </c>
      <c r="I21" s="39">
        <f t="shared" si="4"/>
        <v>0</v>
      </c>
      <c r="J21" s="39">
        <f t="shared" si="0"/>
        <v>0</v>
      </c>
      <c r="K21" s="39">
        <f t="shared" si="1"/>
        <v>0</v>
      </c>
      <c r="L21" s="40">
        <f t="shared" si="2"/>
        <v>0</v>
      </c>
    </row>
    <row r="22" spans="1:12" s="29" customFormat="1" ht="153" x14ac:dyDescent="0.2">
      <c r="A22" s="44">
        <f t="shared" si="5"/>
        <v>4</v>
      </c>
      <c r="B22" s="45" t="s">
        <v>42</v>
      </c>
      <c r="C22" s="12"/>
      <c r="D22" s="46">
        <v>1</v>
      </c>
      <c r="E22" s="46" t="s">
        <v>38</v>
      </c>
      <c r="F22" s="37">
        <v>0</v>
      </c>
      <c r="G22" s="38">
        <v>0</v>
      </c>
      <c r="H22" s="39">
        <f t="shared" si="3"/>
        <v>0</v>
      </c>
      <c r="I22" s="39">
        <f t="shared" si="4"/>
        <v>0</v>
      </c>
      <c r="J22" s="39">
        <f t="shared" si="0"/>
        <v>0</v>
      </c>
      <c r="K22" s="39">
        <f t="shared" si="1"/>
        <v>0</v>
      </c>
      <c r="L22" s="40">
        <f t="shared" si="2"/>
        <v>0</v>
      </c>
    </row>
    <row r="23" spans="1:12" s="29" customFormat="1" ht="203.25" customHeight="1" x14ac:dyDescent="0.2">
      <c r="A23" s="44">
        <f t="shared" si="5"/>
        <v>5</v>
      </c>
      <c r="B23" s="45" t="s">
        <v>43</v>
      </c>
      <c r="C23" s="12"/>
      <c r="D23" s="46">
        <v>1</v>
      </c>
      <c r="E23" s="46" t="s">
        <v>38</v>
      </c>
      <c r="F23" s="37">
        <v>0</v>
      </c>
      <c r="G23" s="38">
        <v>0</v>
      </c>
      <c r="H23" s="39">
        <f t="shared" si="3"/>
        <v>0</v>
      </c>
      <c r="I23" s="39">
        <f t="shared" si="4"/>
        <v>0</v>
      </c>
      <c r="J23" s="39">
        <f t="shared" si="0"/>
        <v>0</v>
      </c>
      <c r="K23" s="39">
        <f t="shared" si="1"/>
        <v>0</v>
      </c>
      <c r="L23" s="40">
        <f t="shared" si="2"/>
        <v>0</v>
      </c>
    </row>
    <row r="24" spans="1:12" s="29" customFormat="1" ht="113.25" customHeight="1" x14ac:dyDescent="0.2">
      <c r="A24" s="44">
        <f t="shared" si="5"/>
        <v>6</v>
      </c>
      <c r="B24" s="45" t="s">
        <v>44</v>
      </c>
      <c r="C24" s="12"/>
      <c r="D24" s="46">
        <v>1</v>
      </c>
      <c r="E24" s="46" t="s">
        <v>38</v>
      </c>
      <c r="F24" s="37">
        <v>0</v>
      </c>
      <c r="G24" s="38">
        <v>0</v>
      </c>
      <c r="H24" s="39">
        <f t="shared" si="3"/>
        <v>0</v>
      </c>
      <c r="I24" s="39">
        <f t="shared" si="4"/>
        <v>0</v>
      </c>
      <c r="J24" s="39">
        <f t="shared" si="0"/>
        <v>0</v>
      </c>
      <c r="K24" s="39">
        <f t="shared" si="1"/>
        <v>0</v>
      </c>
      <c r="L24" s="40">
        <f t="shared" si="2"/>
        <v>0</v>
      </c>
    </row>
    <row r="25" spans="1:12" s="29" customFormat="1" ht="132" customHeight="1" x14ac:dyDescent="0.2">
      <c r="A25" s="44">
        <f t="shared" si="5"/>
        <v>7</v>
      </c>
      <c r="B25" s="45" t="s">
        <v>45</v>
      </c>
      <c r="C25" s="12"/>
      <c r="D25" s="46">
        <v>1</v>
      </c>
      <c r="E25" s="46" t="s">
        <v>38</v>
      </c>
      <c r="F25" s="37">
        <v>0</v>
      </c>
      <c r="G25" s="38">
        <v>0</v>
      </c>
      <c r="H25" s="39">
        <f t="shared" si="3"/>
        <v>0</v>
      </c>
      <c r="I25" s="39">
        <f t="shared" si="4"/>
        <v>0</v>
      </c>
      <c r="J25" s="39">
        <f t="shared" si="0"/>
        <v>0</v>
      </c>
      <c r="K25" s="39">
        <f t="shared" si="1"/>
        <v>0</v>
      </c>
      <c r="L25" s="40">
        <f t="shared" si="2"/>
        <v>0</v>
      </c>
    </row>
    <row r="26" spans="1:12" s="29" customFormat="1" ht="114.75" x14ac:dyDescent="0.2">
      <c r="A26" s="44">
        <f t="shared" si="5"/>
        <v>8</v>
      </c>
      <c r="B26" s="45" t="s">
        <v>46</v>
      </c>
      <c r="C26" s="12"/>
      <c r="D26" s="46">
        <v>1</v>
      </c>
      <c r="E26" s="46" t="s">
        <v>38</v>
      </c>
      <c r="F26" s="37">
        <v>0</v>
      </c>
      <c r="G26" s="38">
        <v>0</v>
      </c>
      <c r="H26" s="39">
        <f t="shared" si="3"/>
        <v>0</v>
      </c>
      <c r="I26" s="39">
        <f t="shared" si="4"/>
        <v>0</v>
      </c>
      <c r="J26" s="39">
        <f t="shared" si="0"/>
        <v>0</v>
      </c>
      <c r="K26" s="39">
        <f t="shared" si="1"/>
        <v>0</v>
      </c>
      <c r="L26" s="40">
        <f t="shared" si="2"/>
        <v>0</v>
      </c>
    </row>
    <row r="27" spans="1:12" s="29" customFormat="1" ht="126" customHeight="1" x14ac:dyDescent="0.2">
      <c r="A27" s="44">
        <f t="shared" si="5"/>
        <v>9</v>
      </c>
      <c r="B27" s="45" t="s">
        <v>47</v>
      </c>
      <c r="C27" s="12"/>
      <c r="D27" s="46">
        <v>1</v>
      </c>
      <c r="E27" s="46" t="s">
        <v>38</v>
      </c>
      <c r="F27" s="37">
        <v>0</v>
      </c>
      <c r="G27" s="38">
        <v>0</v>
      </c>
      <c r="H27" s="39">
        <f t="shared" si="3"/>
        <v>0</v>
      </c>
      <c r="I27" s="39">
        <f t="shared" si="4"/>
        <v>0</v>
      </c>
      <c r="J27" s="39">
        <f t="shared" si="0"/>
        <v>0</v>
      </c>
      <c r="K27" s="39">
        <f t="shared" si="1"/>
        <v>0</v>
      </c>
      <c r="L27" s="40">
        <f t="shared" si="2"/>
        <v>0</v>
      </c>
    </row>
    <row r="28" spans="1:12" s="29" customFormat="1" ht="174" customHeight="1" x14ac:dyDescent="0.2">
      <c r="A28" s="44">
        <f t="shared" si="5"/>
        <v>10</v>
      </c>
      <c r="B28" s="45" t="s">
        <v>48</v>
      </c>
      <c r="C28" s="12"/>
      <c r="D28" s="46">
        <v>1</v>
      </c>
      <c r="E28" s="46" t="s">
        <v>38</v>
      </c>
      <c r="F28" s="37">
        <v>0</v>
      </c>
      <c r="G28" s="38">
        <v>0</v>
      </c>
      <c r="H28" s="39">
        <f t="shared" si="3"/>
        <v>0</v>
      </c>
      <c r="I28" s="39">
        <f t="shared" si="4"/>
        <v>0</v>
      </c>
      <c r="J28" s="39">
        <f t="shared" si="0"/>
        <v>0</v>
      </c>
      <c r="K28" s="39">
        <f t="shared" si="1"/>
        <v>0</v>
      </c>
      <c r="L28" s="40">
        <f t="shared" si="2"/>
        <v>0</v>
      </c>
    </row>
    <row r="29" spans="1:12" s="29" customFormat="1" ht="155.25" customHeight="1" x14ac:dyDescent="0.2">
      <c r="A29" s="44">
        <f t="shared" si="5"/>
        <v>11</v>
      </c>
      <c r="B29" s="45" t="s">
        <v>49</v>
      </c>
      <c r="C29" s="12"/>
      <c r="D29" s="46">
        <v>1</v>
      </c>
      <c r="E29" s="46" t="s">
        <v>38</v>
      </c>
      <c r="F29" s="37">
        <v>0</v>
      </c>
      <c r="G29" s="38">
        <v>0</v>
      </c>
      <c r="H29" s="39">
        <f t="shared" si="3"/>
        <v>0</v>
      </c>
      <c r="I29" s="39">
        <f t="shared" si="4"/>
        <v>0</v>
      </c>
      <c r="J29" s="39">
        <f t="shared" si="0"/>
        <v>0</v>
      </c>
      <c r="K29" s="39">
        <f t="shared" si="1"/>
        <v>0</v>
      </c>
      <c r="L29" s="40">
        <f t="shared" si="2"/>
        <v>0</v>
      </c>
    </row>
    <row r="30" spans="1:12" s="29" customFormat="1" ht="141.75" customHeight="1" x14ac:dyDescent="0.2">
      <c r="A30" s="44">
        <f t="shared" si="5"/>
        <v>12</v>
      </c>
      <c r="B30" s="45" t="s">
        <v>50</v>
      </c>
      <c r="C30" s="12"/>
      <c r="D30" s="46">
        <v>1</v>
      </c>
      <c r="E30" s="46" t="s">
        <v>38</v>
      </c>
      <c r="F30" s="37">
        <v>0</v>
      </c>
      <c r="G30" s="38">
        <v>0</v>
      </c>
      <c r="H30" s="39">
        <f t="shared" si="3"/>
        <v>0</v>
      </c>
      <c r="I30" s="39">
        <f t="shared" si="4"/>
        <v>0</v>
      </c>
      <c r="J30" s="39">
        <f t="shared" si="0"/>
        <v>0</v>
      </c>
      <c r="K30" s="39">
        <f t="shared" si="1"/>
        <v>0</v>
      </c>
      <c r="L30" s="40">
        <f t="shared" si="2"/>
        <v>0</v>
      </c>
    </row>
    <row r="31" spans="1:12" s="29" customFormat="1" ht="138" customHeight="1" x14ac:dyDescent="0.2">
      <c r="A31" s="44">
        <f t="shared" si="5"/>
        <v>13</v>
      </c>
      <c r="B31" s="45" t="s">
        <v>51</v>
      </c>
      <c r="C31" s="12"/>
      <c r="D31" s="46">
        <v>1</v>
      </c>
      <c r="E31" s="46" t="s">
        <v>38</v>
      </c>
      <c r="F31" s="37">
        <v>0</v>
      </c>
      <c r="G31" s="38">
        <v>0</v>
      </c>
      <c r="H31" s="39">
        <f t="shared" si="3"/>
        <v>0</v>
      </c>
      <c r="I31" s="39">
        <f t="shared" si="4"/>
        <v>0</v>
      </c>
      <c r="J31" s="39">
        <f t="shared" si="0"/>
        <v>0</v>
      </c>
      <c r="K31" s="39">
        <f t="shared" si="1"/>
        <v>0</v>
      </c>
      <c r="L31" s="40">
        <f t="shared" si="2"/>
        <v>0</v>
      </c>
    </row>
    <row r="32" spans="1:12" s="29" customFormat="1" ht="205.5" customHeight="1" x14ac:dyDescent="0.2">
      <c r="A32" s="44">
        <f t="shared" si="5"/>
        <v>14</v>
      </c>
      <c r="B32" s="45" t="s">
        <v>52</v>
      </c>
      <c r="C32" s="12"/>
      <c r="D32" s="46">
        <v>1</v>
      </c>
      <c r="E32" s="46" t="s">
        <v>38</v>
      </c>
      <c r="F32" s="37">
        <v>0</v>
      </c>
      <c r="G32" s="38">
        <v>0</v>
      </c>
      <c r="H32" s="39">
        <f t="shared" si="3"/>
        <v>0</v>
      </c>
      <c r="I32" s="39">
        <f t="shared" si="4"/>
        <v>0</v>
      </c>
      <c r="J32" s="39">
        <f t="shared" si="0"/>
        <v>0</v>
      </c>
      <c r="K32" s="39">
        <f t="shared" si="1"/>
        <v>0</v>
      </c>
      <c r="L32" s="40">
        <f t="shared" si="2"/>
        <v>0</v>
      </c>
    </row>
    <row r="33" spans="1:12" s="29" customFormat="1" ht="153.75" customHeight="1" x14ac:dyDescent="0.2">
      <c r="A33" s="44">
        <f t="shared" si="5"/>
        <v>15</v>
      </c>
      <c r="B33" s="45" t="s">
        <v>53</v>
      </c>
      <c r="C33" s="12"/>
      <c r="D33" s="46">
        <v>1</v>
      </c>
      <c r="E33" s="46" t="s">
        <v>38</v>
      </c>
      <c r="F33" s="37">
        <v>0</v>
      </c>
      <c r="G33" s="38">
        <v>0</v>
      </c>
      <c r="H33" s="39">
        <f t="shared" si="3"/>
        <v>0</v>
      </c>
      <c r="I33" s="39">
        <f t="shared" si="4"/>
        <v>0</v>
      </c>
      <c r="J33" s="39">
        <f t="shared" si="0"/>
        <v>0</v>
      </c>
      <c r="K33" s="39">
        <f t="shared" si="1"/>
        <v>0</v>
      </c>
      <c r="L33" s="40">
        <f t="shared" si="2"/>
        <v>0</v>
      </c>
    </row>
    <row r="34" spans="1:12" s="29" customFormat="1" ht="190.5" customHeight="1" x14ac:dyDescent="0.2">
      <c r="A34" s="44">
        <f t="shared" si="5"/>
        <v>16</v>
      </c>
      <c r="B34" s="45" t="s">
        <v>54</v>
      </c>
      <c r="C34" s="12"/>
      <c r="D34" s="46">
        <v>1</v>
      </c>
      <c r="E34" s="46" t="s">
        <v>38</v>
      </c>
      <c r="F34" s="37">
        <v>0</v>
      </c>
      <c r="G34" s="38">
        <v>0</v>
      </c>
      <c r="H34" s="39">
        <f t="shared" si="3"/>
        <v>0</v>
      </c>
      <c r="I34" s="39">
        <f t="shared" si="4"/>
        <v>0</v>
      </c>
      <c r="J34" s="39">
        <f t="shared" si="0"/>
        <v>0</v>
      </c>
      <c r="K34" s="39">
        <f t="shared" si="1"/>
        <v>0</v>
      </c>
      <c r="L34" s="40">
        <f t="shared" si="2"/>
        <v>0</v>
      </c>
    </row>
    <row r="35" spans="1:12" s="29" customFormat="1" ht="177.75" customHeight="1" x14ac:dyDescent="0.2">
      <c r="A35" s="44">
        <f t="shared" si="5"/>
        <v>17</v>
      </c>
      <c r="B35" s="45" t="s">
        <v>55</v>
      </c>
      <c r="C35" s="12"/>
      <c r="D35" s="46">
        <v>1</v>
      </c>
      <c r="E35" s="46" t="s">
        <v>38</v>
      </c>
      <c r="F35" s="37">
        <v>0</v>
      </c>
      <c r="G35" s="38">
        <v>0</v>
      </c>
      <c r="H35" s="39">
        <f t="shared" si="3"/>
        <v>0</v>
      </c>
      <c r="I35" s="39">
        <f t="shared" si="4"/>
        <v>0</v>
      </c>
      <c r="J35" s="39">
        <f t="shared" si="0"/>
        <v>0</v>
      </c>
      <c r="K35" s="39">
        <f t="shared" si="1"/>
        <v>0</v>
      </c>
      <c r="L35" s="40">
        <f t="shared" si="2"/>
        <v>0</v>
      </c>
    </row>
    <row r="36" spans="1:12" s="29" customFormat="1" ht="165.75" customHeight="1" x14ac:dyDescent="0.2">
      <c r="A36" s="44">
        <f t="shared" si="5"/>
        <v>18</v>
      </c>
      <c r="B36" s="45" t="s">
        <v>56</v>
      </c>
      <c r="C36" s="12"/>
      <c r="D36" s="46">
        <v>1</v>
      </c>
      <c r="E36" s="46" t="s">
        <v>38</v>
      </c>
      <c r="F36" s="37">
        <v>0</v>
      </c>
      <c r="G36" s="38">
        <v>0</v>
      </c>
      <c r="H36" s="39">
        <f t="shared" si="3"/>
        <v>0</v>
      </c>
      <c r="I36" s="39">
        <f t="shared" si="4"/>
        <v>0</v>
      </c>
      <c r="J36" s="39">
        <f t="shared" si="0"/>
        <v>0</v>
      </c>
      <c r="K36" s="39">
        <f t="shared" si="1"/>
        <v>0</v>
      </c>
      <c r="L36" s="40">
        <f t="shared" si="2"/>
        <v>0</v>
      </c>
    </row>
    <row r="37" spans="1:12" s="29" customFormat="1" ht="189.75" customHeight="1" x14ac:dyDescent="0.2">
      <c r="A37" s="44">
        <f t="shared" si="5"/>
        <v>19</v>
      </c>
      <c r="B37" s="45" t="s">
        <v>57</v>
      </c>
      <c r="C37" s="12"/>
      <c r="D37" s="46">
        <v>1</v>
      </c>
      <c r="E37" s="46" t="s">
        <v>38</v>
      </c>
      <c r="F37" s="37">
        <v>0</v>
      </c>
      <c r="G37" s="38">
        <v>0</v>
      </c>
      <c r="H37" s="39">
        <f t="shared" si="3"/>
        <v>0</v>
      </c>
      <c r="I37" s="39">
        <f t="shared" si="4"/>
        <v>0</v>
      </c>
      <c r="J37" s="39">
        <f t="shared" si="0"/>
        <v>0</v>
      </c>
      <c r="K37" s="39">
        <f t="shared" si="1"/>
        <v>0</v>
      </c>
      <c r="L37" s="40">
        <f t="shared" si="2"/>
        <v>0</v>
      </c>
    </row>
    <row r="38" spans="1:12" s="29" customFormat="1" ht="162.75" customHeight="1" x14ac:dyDescent="0.2">
      <c r="A38" s="44">
        <f t="shared" si="5"/>
        <v>20</v>
      </c>
      <c r="B38" s="45" t="s">
        <v>58</v>
      </c>
      <c r="C38" s="12"/>
      <c r="D38" s="46">
        <v>1</v>
      </c>
      <c r="E38" s="46" t="s">
        <v>38</v>
      </c>
      <c r="F38" s="37">
        <v>0</v>
      </c>
      <c r="G38" s="38">
        <v>0</v>
      </c>
      <c r="H38" s="39">
        <f t="shared" si="3"/>
        <v>0</v>
      </c>
      <c r="I38" s="39">
        <f t="shared" si="4"/>
        <v>0</v>
      </c>
      <c r="J38" s="39">
        <f t="shared" si="0"/>
        <v>0</v>
      </c>
      <c r="K38" s="39">
        <f t="shared" si="1"/>
        <v>0</v>
      </c>
      <c r="L38" s="40">
        <f t="shared" si="2"/>
        <v>0</v>
      </c>
    </row>
    <row r="39" spans="1:12" s="29" customFormat="1" ht="184.5" customHeight="1" x14ac:dyDescent="0.2">
      <c r="A39" s="44">
        <f t="shared" si="5"/>
        <v>21</v>
      </c>
      <c r="B39" s="45" t="s">
        <v>59</v>
      </c>
      <c r="C39" s="12"/>
      <c r="D39" s="46">
        <v>1</v>
      </c>
      <c r="E39" s="46" t="s">
        <v>38</v>
      </c>
      <c r="F39" s="37">
        <v>0</v>
      </c>
      <c r="G39" s="38">
        <v>0</v>
      </c>
      <c r="H39" s="39">
        <f t="shared" si="3"/>
        <v>0</v>
      </c>
      <c r="I39" s="39">
        <f t="shared" si="4"/>
        <v>0</v>
      </c>
      <c r="J39" s="39">
        <f t="shared" si="0"/>
        <v>0</v>
      </c>
      <c r="K39" s="39">
        <f t="shared" si="1"/>
        <v>0</v>
      </c>
      <c r="L39" s="40">
        <f t="shared" si="2"/>
        <v>0</v>
      </c>
    </row>
    <row r="40" spans="1:12" s="29" customFormat="1" ht="133.5" customHeight="1" x14ac:dyDescent="0.2">
      <c r="A40" s="44">
        <f t="shared" si="5"/>
        <v>22</v>
      </c>
      <c r="B40" s="45" t="s">
        <v>60</v>
      </c>
      <c r="C40" s="12"/>
      <c r="D40" s="46">
        <v>1</v>
      </c>
      <c r="E40" s="46" t="s">
        <v>38</v>
      </c>
      <c r="F40" s="37">
        <v>0</v>
      </c>
      <c r="G40" s="38">
        <v>0</v>
      </c>
      <c r="H40" s="39">
        <f t="shared" si="3"/>
        <v>0</v>
      </c>
      <c r="I40" s="39">
        <f t="shared" si="4"/>
        <v>0</v>
      </c>
      <c r="J40" s="39">
        <f t="shared" si="0"/>
        <v>0</v>
      </c>
      <c r="K40" s="39">
        <f t="shared" si="1"/>
        <v>0</v>
      </c>
      <c r="L40" s="40">
        <f t="shared" si="2"/>
        <v>0</v>
      </c>
    </row>
    <row r="41" spans="1:12" s="29" customFormat="1" ht="165.75" customHeight="1" x14ac:dyDescent="0.2">
      <c r="A41" s="44">
        <f t="shared" si="5"/>
        <v>23</v>
      </c>
      <c r="B41" s="45" t="s">
        <v>61</v>
      </c>
      <c r="C41" s="12"/>
      <c r="D41" s="46">
        <v>1</v>
      </c>
      <c r="E41" s="46" t="s">
        <v>38</v>
      </c>
      <c r="F41" s="37">
        <v>0</v>
      </c>
      <c r="G41" s="38">
        <v>0</v>
      </c>
      <c r="H41" s="39">
        <f t="shared" si="3"/>
        <v>0</v>
      </c>
      <c r="I41" s="39">
        <f t="shared" si="4"/>
        <v>0</v>
      </c>
      <c r="J41" s="39">
        <f t="shared" si="0"/>
        <v>0</v>
      </c>
      <c r="K41" s="39">
        <f t="shared" si="1"/>
        <v>0</v>
      </c>
      <c r="L41" s="40">
        <f t="shared" si="2"/>
        <v>0</v>
      </c>
    </row>
    <row r="42" spans="1:12" s="29" customFormat="1" ht="203.25" customHeight="1" x14ac:dyDescent="0.2">
      <c r="A42" s="44">
        <f t="shared" si="5"/>
        <v>24</v>
      </c>
      <c r="B42" s="45" t="s">
        <v>62</v>
      </c>
      <c r="C42" s="12"/>
      <c r="D42" s="46">
        <v>1</v>
      </c>
      <c r="E42" s="46" t="s">
        <v>38</v>
      </c>
      <c r="F42" s="37">
        <v>0</v>
      </c>
      <c r="G42" s="38">
        <v>0</v>
      </c>
      <c r="H42" s="39">
        <f t="shared" si="3"/>
        <v>0</v>
      </c>
      <c r="I42" s="39">
        <f t="shared" si="4"/>
        <v>0</v>
      </c>
      <c r="J42" s="39">
        <f t="shared" si="0"/>
        <v>0</v>
      </c>
      <c r="K42" s="39">
        <f t="shared" si="1"/>
        <v>0</v>
      </c>
      <c r="L42" s="40">
        <f t="shared" si="2"/>
        <v>0</v>
      </c>
    </row>
    <row r="43" spans="1:12" s="29" customFormat="1" ht="180" customHeight="1" x14ac:dyDescent="0.2">
      <c r="A43" s="44">
        <f t="shared" si="5"/>
        <v>25</v>
      </c>
      <c r="B43" s="45" t="s">
        <v>63</v>
      </c>
      <c r="C43" s="12"/>
      <c r="D43" s="46">
        <v>1</v>
      </c>
      <c r="E43" s="46" t="s">
        <v>38</v>
      </c>
      <c r="F43" s="37">
        <v>0</v>
      </c>
      <c r="G43" s="38">
        <v>0</v>
      </c>
      <c r="H43" s="39">
        <f t="shared" si="3"/>
        <v>0</v>
      </c>
      <c r="I43" s="39">
        <f t="shared" si="4"/>
        <v>0</v>
      </c>
      <c r="J43" s="39">
        <f t="shared" si="0"/>
        <v>0</v>
      </c>
      <c r="K43" s="39">
        <f t="shared" si="1"/>
        <v>0</v>
      </c>
      <c r="L43" s="40">
        <f t="shared" si="2"/>
        <v>0</v>
      </c>
    </row>
    <row r="44" spans="1:12" s="29" customFormat="1" ht="87" customHeight="1" x14ac:dyDescent="0.2">
      <c r="A44" s="44">
        <f t="shared" si="5"/>
        <v>26</v>
      </c>
      <c r="B44" s="45" t="s">
        <v>64</v>
      </c>
      <c r="C44" s="12"/>
      <c r="D44" s="46">
        <v>1</v>
      </c>
      <c r="E44" s="47" t="s">
        <v>38</v>
      </c>
      <c r="F44" s="13">
        <v>0</v>
      </c>
      <c r="G44" s="14">
        <v>0</v>
      </c>
      <c r="H44" s="1">
        <f t="shared" si="3"/>
        <v>0</v>
      </c>
      <c r="I44" s="1">
        <f t="shared" si="4"/>
        <v>0</v>
      </c>
      <c r="J44" s="1">
        <f>ROUND(F44*D44,0)</f>
        <v>0</v>
      </c>
      <c r="K44" s="1">
        <f>ROUND(J44*G44,0)</f>
        <v>0</v>
      </c>
      <c r="L44" s="2">
        <f>ROUND(J44+K44,0)</f>
        <v>0</v>
      </c>
    </row>
    <row r="45" spans="1:12" s="29" customFormat="1" ht="42" customHeight="1" thickBot="1" x14ac:dyDescent="0.25">
      <c r="A45" s="36"/>
      <c r="B45" s="30"/>
      <c r="C45" s="30"/>
      <c r="D45" s="25"/>
      <c r="E45" s="31"/>
      <c r="F45" s="32"/>
      <c r="G45" s="31"/>
      <c r="H45" s="31"/>
      <c r="I45" s="33"/>
      <c r="K45" s="41" t="s">
        <v>26</v>
      </c>
      <c r="L45" s="42">
        <f>SUMIF(G:G,0%,J:J)</f>
        <v>0</v>
      </c>
    </row>
    <row r="46" spans="1:12" s="29" customFormat="1" ht="29.25" customHeight="1" thickBot="1" x14ac:dyDescent="0.25">
      <c r="A46" s="61" t="s">
        <v>28</v>
      </c>
      <c r="B46" s="62"/>
      <c r="C46" s="62"/>
      <c r="D46" s="62"/>
      <c r="E46" s="62"/>
      <c r="F46" s="62"/>
      <c r="G46" s="62"/>
      <c r="H46" s="62"/>
      <c r="I46" s="62"/>
      <c r="J46" s="63"/>
      <c r="K46" s="11" t="s">
        <v>13</v>
      </c>
      <c r="L46" s="4">
        <f>SUMIF(G:G,5%,J:J)</f>
        <v>0</v>
      </c>
    </row>
    <row r="47" spans="1:12" s="29" customFormat="1" ht="77.25" customHeight="1" x14ac:dyDescent="0.2">
      <c r="A47" s="59" t="s">
        <v>36</v>
      </c>
      <c r="B47" s="59"/>
      <c r="C47" s="59"/>
      <c r="D47" s="59"/>
      <c r="E47" s="59"/>
      <c r="F47" s="59"/>
      <c r="G47" s="59"/>
      <c r="H47" s="59"/>
      <c r="I47" s="59"/>
      <c r="J47" s="59"/>
      <c r="K47" s="7" t="s">
        <v>14</v>
      </c>
      <c r="L47" s="4">
        <f>SUMIF(G:G,19%,J:J)</f>
        <v>0</v>
      </c>
    </row>
    <row r="48" spans="1:12" s="29" customFormat="1" ht="20.25" customHeight="1" x14ac:dyDescent="0.2">
      <c r="A48" s="60"/>
      <c r="B48" s="60"/>
      <c r="C48" s="60"/>
      <c r="D48" s="60"/>
      <c r="E48" s="60"/>
      <c r="F48" s="60"/>
      <c r="G48" s="60"/>
      <c r="H48" s="60"/>
      <c r="I48" s="60"/>
      <c r="J48" s="60"/>
      <c r="K48" s="8" t="s">
        <v>10</v>
      </c>
      <c r="L48" s="5">
        <f>SUM(L45:L47)</f>
        <v>0</v>
      </c>
    </row>
    <row r="49" spans="1:12" s="29" customFormat="1" ht="23.25" customHeight="1" x14ac:dyDescent="0.2">
      <c r="A49" s="60"/>
      <c r="B49" s="60"/>
      <c r="C49" s="60"/>
      <c r="D49" s="60"/>
      <c r="E49" s="60"/>
      <c r="F49" s="60"/>
      <c r="G49" s="60"/>
      <c r="H49" s="60"/>
      <c r="I49" s="60"/>
      <c r="J49" s="60"/>
      <c r="K49" s="9" t="s">
        <v>15</v>
      </c>
      <c r="L49" s="6">
        <f>ROUND(L46*5%,0)</f>
        <v>0</v>
      </c>
    </row>
    <row r="50" spans="1:12" s="29" customFormat="1" x14ac:dyDescent="0.2">
      <c r="A50" s="60"/>
      <c r="B50" s="60"/>
      <c r="C50" s="60"/>
      <c r="D50" s="60"/>
      <c r="E50" s="60"/>
      <c r="F50" s="60"/>
      <c r="G50" s="60"/>
      <c r="H50" s="60"/>
      <c r="I50" s="60"/>
      <c r="J50" s="60"/>
      <c r="K50" s="9" t="s">
        <v>16</v>
      </c>
      <c r="L50" s="4">
        <f>ROUND(L47*19%,0)</f>
        <v>0</v>
      </c>
    </row>
    <row r="51" spans="1:12" s="29" customFormat="1" x14ac:dyDescent="0.2">
      <c r="A51" s="60"/>
      <c r="B51" s="60"/>
      <c r="C51" s="60"/>
      <c r="D51" s="60"/>
      <c r="E51" s="60"/>
      <c r="F51" s="60"/>
      <c r="G51" s="60"/>
      <c r="H51" s="60"/>
      <c r="I51" s="60"/>
      <c r="J51" s="60"/>
      <c r="K51" s="8" t="s">
        <v>17</v>
      </c>
      <c r="L51" s="5">
        <f>SUM(L49:L50)</f>
        <v>0</v>
      </c>
    </row>
    <row r="52" spans="1:12" s="29" customFormat="1" ht="59.25" customHeight="1" x14ac:dyDescent="0.2">
      <c r="A52" s="60"/>
      <c r="B52" s="60"/>
      <c r="C52" s="60"/>
      <c r="D52" s="60"/>
      <c r="E52" s="60"/>
      <c r="F52" s="60"/>
      <c r="G52" s="60"/>
      <c r="H52" s="60"/>
      <c r="I52" s="60"/>
      <c r="J52" s="60"/>
      <c r="K52" s="10" t="s">
        <v>18</v>
      </c>
      <c r="L52" s="5">
        <f>+L48+L51</f>
        <v>0</v>
      </c>
    </row>
    <row r="54" spans="1:12" x14ac:dyDescent="0.25">
      <c r="B54" s="70"/>
      <c r="C54" s="70"/>
    </row>
    <row r="55" spans="1:12" x14ac:dyDescent="0.25">
      <c r="B55" s="70"/>
      <c r="C55" s="70"/>
    </row>
    <row r="56" spans="1:12" x14ac:dyDescent="0.25">
      <c r="B56" s="70"/>
      <c r="C56" s="70"/>
    </row>
    <row r="57" spans="1:12" ht="15.75" thickBot="1" x14ac:dyDescent="0.3">
      <c r="B57" s="71"/>
      <c r="C57" s="71"/>
    </row>
    <row r="58" spans="1:12" x14ac:dyDescent="0.25">
      <c r="B58" s="65" t="s">
        <v>23</v>
      </c>
      <c r="C58" s="65"/>
    </row>
    <row r="60" spans="1:12" x14ac:dyDescent="0.25">
      <c r="A60" s="34" t="s">
        <v>4</v>
      </c>
    </row>
    <row r="1048576" spans="1:1" x14ac:dyDescent="0.25">
      <c r="A1048576" s="43"/>
    </row>
  </sheetData>
  <sheetProtection algorithmName="SHA-512" hashValue="0uWC0x/scVBxHJ29MfzZ1doBqQQeymPzLuNoPk70MNaownqCKBQ1MNUXtDwbpCM3fgnWsemZJFpkQ4FuMH+EDQ==" saltValue="H+yIWFPGS1Tmj8PMKWgJFQ==" spinCount="100000" sheet="1" scenarios="1" selectLockedCells="1"/>
  <mergeCells count="19">
    <mergeCell ref="A47:J52"/>
    <mergeCell ref="A46:J46"/>
    <mergeCell ref="A9:B9"/>
    <mergeCell ref="B58:C58"/>
    <mergeCell ref="D13:G13"/>
    <mergeCell ref="D15:G15"/>
    <mergeCell ref="F9:G9"/>
    <mergeCell ref="J9:K9"/>
    <mergeCell ref="B54:C57"/>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44"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Mart�nez</cp:lastModifiedBy>
  <dcterms:created xsi:type="dcterms:W3CDTF">2017-04-28T13:22:52Z</dcterms:created>
  <dcterms:modified xsi:type="dcterms:W3CDTF">2021-08-06T15:25:29Z</dcterms:modified>
</cp:coreProperties>
</file>