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82\DOCUMENTOS A PUBLICAR\"/>
    </mc:Choice>
  </mc:AlternateContent>
  <xr:revisionPtr revIDLastSave="0" documentId="13_ncr:1_{E6FFD011-6D0B-44D9-8934-A17E30C7B40D}"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s="1"/>
  <c r="J22" i="1"/>
  <c r="K22" i="1" s="1"/>
  <c r="L22" i="1" s="1"/>
  <c r="H23" i="1"/>
  <c r="I23" i="1" s="1"/>
  <c r="J23" i="1"/>
  <c r="K23" i="1" s="1"/>
  <c r="H24" i="1"/>
  <c r="I24" i="1" s="1"/>
  <c r="J24" i="1"/>
  <c r="K24" i="1" s="1"/>
  <c r="H25" i="1"/>
  <c r="I25" i="1" s="1"/>
  <c r="J25" i="1"/>
  <c r="K25" i="1" s="1"/>
  <c r="H26" i="1"/>
  <c r="I26" i="1" s="1"/>
  <c r="J26" i="1"/>
  <c r="K26" i="1" s="1"/>
  <c r="L26" i="1" s="1"/>
  <c r="H27" i="1"/>
  <c r="I27" i="1" s="1"/>
  <c r="J27" i="1"/>
  <c r="K27" i="1" s="1"/>
  <c r="L27" i="1" s="1"/>
  <c r="H28" i="1"/>
  <c r="I28" i="1" s="1"/>
  <c r="J28" i="1"/>
  <c r="K28" i="1" s="1"/>
  <c r="H29" i="1"/>
  <c r="I29" i="1" s="1"/>
  <c r="J29" i="1"/>
  <c r="K29" i="1" s="1"/>
  <c r="H30" i="1"/>
  <c r="I30" i="1" s="1"/>
  <c r="J30" i="1"/>
  <c r="K30" i="1" s="1"/>
  <c r="L30" i="1" s="1"/>
  <c r="H31" i="1"/>
  <c r="I31" i="1" s="1"/>
  <c r="J31" i="1"/>
  <c r="K31" i="1" s="1"/>
  <c r="L31" i="1" s="1"/>
  <c r="H32" i="1"/>
  <c r="I32" i="1" s="1"/>
  <c r="J32" i="1"/>
  <c r="K32" i="1" s="1"/>
  <c r="H33" i="1"/>
  <c r="I33" i="1" s="1"/>
  <c r="J33" i="1"/>
  <c r="K33" i="1" s="1"/>
  <c r="H34" i="1"/>
  <c r="I34" i="1" s="1"/>
  <c r="J34" i="1"/>
  <c r="K34" i="1" s="1"/>
  <c r="L34" i="1" s="1"/>
  <c r="H35" i="1"/>
  <c r="I35" i="1" s="1"/>
  <c r="J35" i="1"/>
  <c r="K35" i="1" s="1"/>
  <c r="L35" i="1" s="1"/>
  <c r="H36" i="1"/>
  <c r="I36" i="1" s="1"/>
  <c r="J36" i="1"/>
  <c r="K36" i="1" s="1"/>
  <c r="H37" i="1"/>
  <c r="I37" i="1" s="1"/>
  <c r="J37" i="1"/>
  <c r="K37" i="1" s="1"/>
  <c r="H38" i="1"/>
  <c r="I38" i="1" s="1"/>
  <c r="J38" i="1"/>
  <c r="K38" i="1" s="1"/>
  <c r="L38" i="1" s="1"/>
  <c r="L28" i="1" l="1"/>
  <c r="L23" i="1"/>
  <c r="L36" i="1"/>
  <c r="L32" i="1"/>
  <c r="L24" i="1"/>
  <c r="L20" i="1"/>
  <c r="L37" i="1"/>
  <c r="L33" i="1"/>
  <c r="L29" i="1"/>
  <c r="L25" i="1"/>
  <c r="L21" i="1"/>
  <c r="J19" i="1"/>
  <c r="H19" i="1"/>
  <c r="I19" i="1" s="1"/>
  <c r="K19" i="1" l="1"/>
  <c r="L19" i="1" s="1"/>
  <c r="L40" i="1"/>
  <c r="L43" i="1" s="1"/>
  <c r="L41" i="1" l="1"/>
  <c r="L44" i="1" s="1"/>
  <c r="L39" i="1"/>
  <c r="L45" i="1" l="1"/>
  <c r="L42" i="1"/>
  <c r="L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<sst xmlns="http://schemas.openxmlformats.org/spreadsheetml/2006/main" count="80" uniqueCount="61">
  <si>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</si>
  <si>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</si>
  <si>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</si>
  <si>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</si>
  <si>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</si>
  <si>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</si>
  <si>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</si>
  <si>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</si>
  <si>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</si>
  <si>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</si>
  <si>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</si>
  <si>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</si>
  <si>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</si>
  <si>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</si>
  <si>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</si>
  <si>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</si>
  <si>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</si>
  <si>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</si>
  <si>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</si>
  <si>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</si>
  <si>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</si>
  <si>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</si>
  <si>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</si>
  <si>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</si>
  <si>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</si>
  <si>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</si>
  <si>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</si>
  <si>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</si>
  <si>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</si>
  <si>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</si>
  <si>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</si>
  <si>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</si>
  <si>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</si>
  <si>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</si>
  <si>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</si>
  <si>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</si>
  <si>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</si>
  <si>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</si>
  <si>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</si>
  <si>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</si>
  <si>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Mantenimiento preventivo Equipo Aire Acondicionado, 3 Condensadores, Modelo AM120FXVAFH, capacidad 154.000 Btu/h,  Marca Samsung. (Nota: sin placa ya que los equipos fueron entregados con el edificio, ubicación terraza Edificio administrativo nuevo).</t>
  </si>
  <si>
    <t>Mantenimiento y limpieza ductos rejillas tipo Caset, ubicadas en el edificio administrativo nuevo (Blqoue L) </t>
  </si>
  <si>
    <t>Mantenimiento y limpieza difusores, ubicadas en el edificio administrativo nuevo (Blqoue L)</t>
  </si>
  <si>
    <t>Mantenimiento preventivo Equipo Aire Acondicionado MINISPLIP, Modelo AR24KVSSCWKX, capacidad 24.000 Btu/h, 220 V,  Marca Samsung INVERTER. Placa 55103. </t>
  </si>
  <si>
    <t>Mantenimiento preventivo Equipo Aire Acondicionado tipo Split JET COOL, Modelo SP182CM, capacidad 18.000 Btu/h,  220 V, Marca LG. Placa 52527, 52528, 52529, 52530, 52531, 47414, 52533, ubicados en Bloque K (Rectoria), Laboratorio Física y esfuerzo Laboratorio Electronica, Laboratorio de Automatizacion y control, Bloque A (Central de datos), Bloque B ( Central de datos) y Bloque F (Central de datos)  </t>
  </si>
  <si>
    <t>Mantenimiento preventivo Equipo Aire Acondicionado MINISPLIP, Modelo SP242CM, capacidad 24.000 Btu/h, 220 V,  Marca LG, Placa 47415, 52532, 55103, 55104. ubicados en Bloque F (Sala de datos y UPS)</t>
  </si>
  <si>
    <t>Mantenimiento preventivo Equipo Aire Acondicionado  GA242VOR, capacidad 24.000 Btu/h,  Marca GoldStar, Placa 18728. Ubicado en el laboratorio de fisica y esfuerzo. </t>
  </si>
  <si>
    <t>Mantenimiento preventivo Equipo Aire Acondicionado MINISPLIP, Modelo SP242CM, capacidad 24.000 Btu/h, 220 V,  Marca LG. Ubicado en Auditorio Emilio Sierra (Central de datos)  (Nota: sin placa ya que los equipos fueron entregados con el Auditorio).</t>
  </si>
  <si>
    <t>Mantenimiento preventivo Equipo Aire Acondicionado, Modelo TTA090D300AA, capacidad 22.551 Btu/h (208 - 230 V) Marca TRANE. Ubicado en Auditorio Emilio Sierra (Primer piso Oficina Comunicaciones y techo)   (Nota: sin placa ya que los equipos fueron entregados con el Auditorio). UC - 14A</t>
  </si>
  <si>
    <t>Mantenimiento preventivo Equipo aire acondicionado, modelo MCX524G10RCA, 22.551 Btu/h (208 - 230 V) Marca TRANE. Ubicado en Auditorio Emilio Sierra (Comunicaciones).  (Nota: sin placa ya que los equipos fueron entregados con el Auditorio).</t>
  </si>
  <si>
    <t>Mantenimiento preventivo Equipo Aire Acondicionado, Modelo MXW5512A1000AA, capacidad 24.000  Btu/h, 220 V. Marca TRANE. Ubicado en Auditorio Emilio Sierra (Auditorio 1, Comunicaciones 3, Emisora 1).  (Nota: sin placa ya que los equipos fueron entregados con el Auditorio).</t>
  </si>
  <si>
    <t>Mantenimiento preventivo Equipo Aire Acondicionado, Modelo MXW536G10RAA, capacidad 24.000  Btu/h, (208 - 230 V). Marca TRANE. Ubicado en Auditorio Emilio Sierra ( Auditorio Interno 2 y sala de reuniones 1)  (Nota: sin placa ya que los equipos fueron entregados con el Auditorio).</t>
  </si>
  <si>
    <t>Mantenimiento preventivo Equipo Aire Acondicionado, Modelo 4TTB3036E1000AA, capacidad 5 Libras, (208 - 230 V). Marca TRANE. Ubicado en el techo del Auditorio Emilio Sierra  (Nota: sin placa ya que los equipos fueron entregados con el Auditorio). UC 01, 02, 03, 04, 05, 06, 07, 08, 09.</t>
  </si>
  <si>
    <t>Mantenimiento preventivo Equipo Aire Acondicionado, Modelo 4TTA3060D3000CA, capacidad 8 Libras, (208 - 230 V). Marca TRANE. Ubicado en el techo del Auditorio Emilio Sierra  (Nota: sin placa ya que los equipos fueron entregados con el Auditorio). UC - 13A, 13B</t>
  </si>
  <si>
    <t>Mantenimiento preventivo Equipo Aire Acondicionado, Modelo TWE120E300AB, motor 6.2 - 5.8/2.9  (208 - 230/460 V). 3 PH, 60 HZ. Marca TRANE. Ubicado en el techo del Auditorio Emilio Sierra  (Nota: sin placa ya que los equipos fueron entregados con el Auditorio). UMA - 13.</t>
  </si>
  <si>
    <t>Mantenimiento preventivo Equipo Aire Acondicionado, Modelo TWE180E300AA, motor 9.4 - 9.2/4.6 (208 - 230/460 V),  3 PH, 60 HZ. Marca TRANE. Ubicado en el techo del Auditorio Emilio Sierra  (Nota: sin placa ya que los equipos fueron entregados con el Auditorio). UMA 12, 14</t>
  </si>
  <si>
    <t>Mantenimiento preventivo Equipo Aire Acondicionado, Modelo 4TTB3024G100AA, capacidad 5 libras, (208 - 230 V). Marca TRANE. Ubicado en el techo del Auditorio Emilio Sierra  (Nota: sin placa ya que los equipos fueron entregados con el Auditorio). UC - 10</t>
  </si>
  <si>
    <t>Mantenimiento preventivo Equipo Aire Acondicionado, Modelo 4TTB3024G1000AA, capacidad 5 Libras, (208 - 230 V). Marca TRANE. Ubicado en el techo del Auditorio Emilio Sierra  (Nota: sin placa ya que los equipos fueron entregados con el Auditorio). UC - 10, 11</t>
  </si>
  <si>
    <t>Mantenimiento preventivo Equipo Aire Acondicionado, Modelo TTA090D300AA, motor 25 RLA (208 - 230 V), 3 PH, 60 HZ, 164 LRA. Marca TRANE. Ubicado en el techo del Auditorio Emilio Sierra  (Nota: sin placa ya que los equipos fueron entregados con el Auditorio). UC -12A,  12B, 14A, 14B</t>
  </si>
  <si>
    <t>Bolsa fija por valor de $ 12.000.000 (Incluyendo IVA) para repuestos nuevos de los equipos de aire acondicionado de la Universidad de Cundinamarca sede Fusagasugá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  </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</si>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</sst>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pplyProtection="1">
      <alignment horizontal="left" vertical="center" wrapText="1"/>
    </xf>
    <xf numFmtId="6" fontId="12" fillId="4" borderId="1" xfId="3" applyNumberFormat="1" applyFont="1" applyFill="1" applyBorder="1" applyAlignment="1" applyProtection="1">
      <alignment horizontal="center" vertical="center"/>
      <protection locked="0"/>
    </xf>
    <xf numFmtId="0" fontId="1" fillId="0" borderId="20" xfId="0" applyFont="1" applyBorder="1" applyAlignment="1" applyProtection="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topLeftCell="A49" zoomScale="70" zoomScaleNormal="70" zoomScaleSheetLayoutView="90" zoomScalePageLayoutView="55" workbookViewId="0">
      <selection activeCell="C37" sqref="C37"/>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7" t="s">
        <v>28</v>
      </c>
      <c r="B11" s="58"/>
      <c r="C11" s="27"/>
      <c r="D11" s="44" t="s">
        <v>17</v>
      </c>
      <c r="E11" s="45"/>
      <c r="F11" s="45"/>
      <c r="G11" s="46"/>
      <c r="H11" s="35"/>
      <c r="I11" s="25"/>
    </row>
    <row r="12" spans="1:12" ht="15.75" thickBot="1" x14ac:dyDescent="0.3">
      <c r="A12" s="59"/>
      <c r="B12" s="60"/>
      <c r="C12" s="27"/>
      <c r="D12" s="28"/>
      <c r="E12" s="24"/>
      <c r="F12" s="24"/>
      <c r="G12" s="24"/>
      <c r="I12" s="25"/>
    </row>
    <row r="13" spans="1:12" ht="30" customHeight="1" thickBot="1" x14ac:dyDescent="0.3">
      <c r="A13" s="59"/>
      <c r="B13" s="60"/>
      <c r="C13" s="27"/>
      <c r="D13" s="44" t="s">
        <v>18</v>
      </c>
      <c r="E13" s="45"/>
      <c r="F13" s="45"/>
      <c r="G13" s="46"/>
      <c r="H13" s="35"/>
      <c r="I13" s="25"/>
    </row>
    <row r="14" spans="1:12" ht="18.75" customHeight="1" thickBot="1" x14ac:dyDescent="0.3">
      <c r="A14" s="59"/>
      <c r="B14" s="60"/>
      <c r="C14" s="27"/>
      <c r="E14" s="24"/>
      <c r="F14" s="24"/>
      <c r="G14" s="24"/>
      <c r="I14" s="25"/>
    </row>
    <row r="15" spans="1:12" ht="24" customHeight="1" thickBot="1" x14ac:dyDescent="0.3">
      <c r="A15" s="61"/>
      <c r="B15" s="62"/>
      <c r="C15" s="27"/>
      <c r="D15" s="44" t="s">
        <v>22</v>
      </c>
      <c r="E15" s="45"/>
      <c r="F15" s="45"/>
      <c r="G15" s="46"/>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02.75" customHeight="1" x14ac:dyDescent="0.25">
      <c r="A19" s="7">
        <v>1</v>
      </c>
      <c r="B19" s="63" t="s">
        <v>40</v>
      </c>
      <c r="C19" s="13"/>
      <c r="D19" s="33">
        <v>1</v>
      </c>
      <c r="E19" s="7" t="s">
        <v>38</v>
      </c>
      <c r="F19" s="14"/>
      <c r="G19" s="15">
        <v>0</v>
      </c>
      <c r="H19" s="1">
        <f>+ROUND(F19*G19,0)</f>
        <v>0</v>
      </c>
      <c r="I19" s="1">
        <f>ROUND(F19+H19,0)</f>
        <v>0</v>
      </c>
      <c r="J19" s="1">
        <f>ROUND(F19*D19,0)</f>
        <v>0</v>
      </c>
      <c r="K19" s="1">
        <f>ROUND(J19*G19,0)</f>
        <v>0</v>
      </c>
      <c r="L19" s="2">
        <f>ROUND(J19+K19,0)</f>
        <v>0</v>
      </c>
    </row>
    <row r="20" spans="1:12" s="31" customFormat="1" ht="78" customHeight="1" x14ac:dyDescent="0.25">
      <c r="A20" s="7">
        <v>2</v>
      </c>
      <c r="B20" s="63" t="s">
        <v>41</v>
      </c>
      <c r="C20" s="13"/>
      <c r="D20" s="33">
        <v>8</v>
      </c>
      <c r="E20" s="7" t="s">
        <v>38</v>
      </c>
      <c r="F20" s="14"/>
      <c r="G20" s="15">
        <v>0</v>
      </c>
      <c r="H20" s="1">
        <f t="shared" ref="H20:H38" si="0">+ROUND(F20*G20,0)</f>
        <v>0</v>
      </c>
      <c r="I20" s="1">
        <f t="shared" ref="I20:I38" si="1">ROUND(F20+H20,0)</f>
        <v>0</v>
      </c>
      <c r="J20" s="1">
        <f t="shared" ref="J20:J38" si="2">ROUND(F20*D20,0)</f>
        <v>0</v>
      </c>
      <c r="K20" s="1">
        <f t="shared" ref="K20:K38" si="3">ROUND(J20*G20,0)</f>
        <v>0</v>
      </c>
      <c r="L20" s="2">
        <f t="shared" ref="L20:L38" si="4">ROUND(J20+K20,0)</f>
        <v>0</v>
      </c>
    </row>
    <row r="21" spans="1:12" s="31" customFormat="1" ht="90" customHeight="1" x14ac:dyDescent="0.25">
      <c r="A21" s="7">
        <v>3</v>
      </c>
      <c r="B21" s="63" t="s">
        <v>42</v>
      </c>
      <c r="C21" s="13"/>
      <c r="D21" s="33">
        <v>12</v>
      </c>
      <c r="E21" s="7" t="s">
        <v>38</v>
      </c>
      <c r="F21" s="14"/>
      <c r="G21" s="15">
        <v>0</v>
      </c>
      <c r="H21" s="1">
        <f t="shared" si="0"/>
        <v>0</v>
      </c>
      <c r="I21" s="1">
        <f t="shared" si="1"/>
        <v>0</v>
      </c>
      <c r="J21" s="1">
        <f t="shared" si="2"/>
        <v>0</v>
      </c>
      <c r="K21" s="1">
        <f t="shared" si="3"/>
        <v>0</v>
      </c>
      <c r="L21" s="2">
        <f t="shared" si="4"/>
        <v>0</v>
      </c>
    </row>
    <row r="22" spans="1:12" s="31" customFormat="1" ht="62.25" customHeight="1" x14ac:dyDescent="0.2">
      <c r="A22" s="7">
        <v>4</v>
      </c>
      <c r="B22" s="32" t="s">
        <v>43</v>
      </c>
      <c r="C22" s="13"/>
      <c r="D22" s="33">
        <v>1</v>
      </c>
      <c r="E22" s="7" t="s">
        <v>38</v>
      </c>
      <c r="F22" s="14"/>
      <c r="G22" s="15">
        <v>0</v>
      </c>
      <c r="H22" s="1">
        <f t="shared" si="0"/>
        <v>0</v>
      </c>
      <c r="I22" s="1">
        <f t="shared" si="1"/>
        <v>0</v>
      </c>
      <c r="J22" s="1">
        <f t="shared" si="2"/>
        <v>0</v>
      </c>
      <c r="K22" s="1">
        <f t="shared" si="3"/>
        <v>0</v>
      </c>
      <c r="L22" s="2">
        <f t="shared" si="4"/>
        <v>0</v>
      </c>
    </row>
    <row r="23" spans="1:12" s="31" customFormat="1" ht="155.25" customHeight="1" x14ac:dyDescent="0.25">
      <c r="A23" s="7">
        <v>5</v>
      </c>
      <c r="B23" s="63" t="s">
        <v>44</v>
      </c>
      <c r="C23" s="13"/>
      <c r="D23" s="33">
        <v>7</v>
      </c>
      <c r="E23" s="7" t="s">
        <v>38</v>
      </c>
      <c r="F23" s="14"/>
      <c r="G23" s="15">
        <v>0</v>
      </c>
      <c r="H23" s="1">
        <f t="shared" si="0"/>
        <v>0</v>
      </c>
      <c r="I23" s="1">
        <f t="shared" si="1"/>
        <v>0</v>
      </c>
      <c r="J23" s="1">
        <f t="shared" si="2"/>
        <v>0</v>
      </c>
      <c r="K23" s="1">
        <f t="shared" si="3"/>
        <v>0</v>
      </c>
      <c r="L23" s="2">
        <f t="shared" si="4"/>
        <v>0</v>
      </c>
    </row>
    <row r="24" spans="1:12" s="31" customFormat="1" ht="79.5" customHeight="1" x14ac:dyDescent="0.2">
      <c r="A24" s="7">
        <v>6</v>
      </c>
      <c r="B24" s="32" t="s">
        <v>45</v>
      </c>
      <c r="C24" s="13"/>
      <c r="D24" s="33">
        <v>4</v>
      </c>
      <c r="E24" s="7" t="s">
        <v>38</v>
      </c>
      <c r="F24" s="14"/>
      <c r="G24" s="15">
        <v>0</v>
      </c>
      <c r="H24" s="1">
        <f t="shared" si="0"/>
        <v>0</v>
      </c>
      <c r="I24" s="1">
        <f t="shared" si="1"/>
        <v>0</v>
      </c>
      <c r="J24" s="1">
        <f t="shared" si="2"/>
        <v>0</v>
      </c>
      <c r="K24" s="1">
        <f t="shared" si="3"/>
        <v>0</v>
      </c>
      <c r="L24" s="2">
        <f t="shared" si="4"/>
        <v>0</v>
      </c>
    </row>
    <row r="25" spans="1:12" s="31" customFormat="1" ht="69.75" customHeight="1" x14ac:dyDescent="0.2">
      <c r="A25" s="7">
        <v>7</v>
      </c>
      <c r="B25" s="32" t="s">
        <v>46</v>
      </c>
      <c r="C25" s="13"/>
      <c r="D25" s="33">
        <v>1</v>
      </c>
      <c r="E25" s="7" t="s">
        <v>38</v>
      </c>
      <c r="F25" s="14"/>
      <c r="G25" s="15">
        <v>0</v>
      </c>
      <c r="H25" s="1">
        <f t="shared" si="0"/>
        <v>0</v>
      </c>
      <c r="I25" s="1">
        <f t="shared" si="1"/>
        <v>0</v>
      </c>
      <c r="J25" s="1">
        <f t="shared" si="2"/>
        <v>0</v>
      </c>
      <c r="K25" s="1">
        <f t="shared" si="3"/>
        <v>0</v>
      </c>
      <c r="L25" s="2">
        <f t="shared" si="4"/>
        <v>0</v>
      </c>
    </row>
    <row r="26" spans="1:12" s="31" customFormat="1" ht="96" customHeight="1" x14ac:dyDescent="0.2">
      <c r="A26" s="7">
        <v>8</v>
      </c>
      <c r="B26" s="32" t="s">
        <v>47</v>
      </c>
      <c r="C26" s="13"/>
      <c r="D26" s="33">
        <v>1</v>
      </c>
      <c r="E26" s="7" t="s">
        <v>38</v>
      </c>
      <c r="F26" s="14"/>
      <c r="G26" s="15">
        <v>0</v>
      </c>
      <c r="H26" s="1">
        <f t="shared" si="0"/>
        <v>0</v>
      </c>
      <c r="I26" s="1">
        <f t="shared" si="1"/>
        <v>0</v>
      </c>
      <c r="J26" s="1">
        <f t="shared" si="2"/>
        <v>0</v>
      </c>
      <c r="K26" s="1">
        <f t="shared" si="3"/>
        <v>0</v>
      </c>
      <c r="L26" s="2">
        <f t="shared" si="4"/>
        <v>0</v>
      </c>
    </row>
    <row r="27" spans="1:12" s="31" customFormat="1" ht="99.75" x14ac:dyDescent="0.2">
      <c r="A27" s="7">
        <v>9</v>
      </c>
      <c r="B27" s="32" t="s">
        <v>48</v>
      </c>
      <c r="C27" s="13"/>
      <c r="D27" s="33">
        <v>2</v>
      </c>
      <c r="E27" s="7" t="s">
        <v>38</v>
      </c>
      <c r="F27" s="14"/>
      <c r="G27" s="15">
        <v>0</v>
      </c>
      <c r="H27" s="1">
        <f t="shared" si="0"/>
        <v>0</v>
      </c>
      <c r="I27" s="1">
        <f t="shared" si="1"/>
        <v>0</v>
      </c>
      <c r="J27" s="1">
        <f t="shared" si="2"/>
        <v>0</v>
      </c>
      <c r="K27" s="1">
        <f t="shared" si="3"/>
        <v>0</v>
      </c>
      <c r="L27" s="2">
        <f t="shared" si="4"/>
        <v>0</v>
      </c>
    </row>
    <row r="28" spans="1:12" s="31" customFormat="1" ht="85.5" x14ac:dyDescent="0.2">
      <c r="A28" s="7">
        <v>10</v>
      </c>
      <c r="B28" s="32" t="s">
        <v>49</v>
      </c>
      <c r="C28" s="13"/>
      <c r="D28" s="33">
        <v>2</v>
      </c>
      <c r="E28" s="7" t="s">
        <v>38</v>
      </c>
      <c r="F28" s="14"/>
      <c r="G28" s="15">
        <v>0</v>
      </c>
      <c r="H28" s="1">
        <f t="shared" si="0"/>
        <v>0</v>
      </c>
      <c r="I28" s="1">
        <f t="shared" si="1"/>
        <v>0</v>
      </c>
      <c r="J28" s="1">
        <f t="shared" si="2"/>
        <v>0</v>
      </c>
      <c r="K28" s="1">
        <f t="shared" si="3"/>
        <v>0</v>
      </c>
      <c r="L28" s="2">
        <f t="shared" si="4"/>
        <v>0</v>
      </c>
    </row>
    <row r="29" spans="1:12" s="31" customFormat="1" ht="99.75" x14ac:dyDescent="0.2">
      <c r="A29" s="7">
        <v>11</v>
      </c>
      <c r="B29" s="32" t="s">
        <v>50</v>
      </c>
      <c r="C29" s="13"/>
      <c r="D29" s="33">
        <v>5</v>
      </c>
      <c r="E29" s="7" t="s">
        <v>38</v>
      </c>
      <c r="F29" s="14"/>
      <c r="G29" s="15">
        <v>0</v>
      </c>
      <c r="H29" s="1">
        <f t="shared" si="0"/>
        <v>0</v>
      </c>
      <c r="I29" s="1">
        <f t="shared" si="1"/>
        <v>0</v>
      </c>
      <c r="J29" s="1">
        <f t="shared" si="2"/>
        <v>0</v>
      </c>
      <c r="K29" s="1">
        <f t="shared" si="3"/>
        <v>0</v>
      </c>
      <c r="L29" s="2">
        <f t="shared" si="4"/>
        <v>0</v>
      </c>
    </row>
    <row r="30" spans="1:12" s="31" customFormat="1" ht="99.75" x14ac:dyDescent="0.2">
      <c r="A30" s="7">
        <v>12</v>
      </c>
      <c r="B30" s="32" t="s">
        <v>51</v>
      </c>
      <c r="C30" s="13"/>
      <c r="D30" s="33">
        <v>3</v>
      </c>
      <c r="E30" s="7" t="s">
        <v>38</v>
      </c>
      <c r="F30" s="14"/>
      <c r="G30" s="15">
        <v>0</v>
      </c>
      <c r="H30" s="1">
        <f t="shared" si="0"/>
        <v>0</v>
      </c>
      <c r="I30" s="1">
        <f t="shared" si="1"/>
        <v>0</v>
      </c>
      <c r="J30" s="1">
        <f t="shared" si="2"/>
        <v>0</v>
      </c>
      <c r="K30" s="1">
        <f t="shared" si="3"/>
        <v>0</v>
      </c>
      <c r="L30" s="2">
        <f t="shared" si="4"/>
        <v>0</v>
      </c>
    </row>
    <row r="31" spans="1:12" s="31" customFormat="1" ht="99.75" x14ac:dyDescent="0.2">
      <c r="A31" s="7">
        <v>13</v>
      </c>
      <c r="B31" s="32" t="s">
        <v>52</v>
      </c>
      <c r="C31" s="13"/>
      <c r="D31" s="33">
        <v>10</v>
      </c>
      <c r="E31" s="7" t="s">
        <v>38</v>
      </c>
      <c r="F31" s="14"/>
      <c r="G31" s="15">
        <v>0</v>
      </c>
      <c r="H31" s="1">
        <f t="shared" si="0"/>
        <v>0</v>
      </c>
      <c r="I31" s="1">
        <f t="shared" si="1"/>
        <v>0</v>
      </c>
      <c r="J31" s="1">
        <f t="shared" si="2"/>
        <v>0</v>
      </c>
      <c r="K31" s="1">
        <f t="shared" si="3"/>
        <v>0</v>
      </c>
      <c r="L31" s="2">
        <f t="shared" si="4"/>
        <v>0</v>
      </c>
    </row>
    <row r="32" spans="1:12" s="31" customFormat="1" ht="85.5" x14ac:dyDescent="0.2">
      <c r="A32" s="7">
        <v>14</v>
      </c>
      <c r="B32" s="32" t="s">
        <v>53</v>
      </c>
      <c r="C32" s="13"/>
      <c r="D32" s="33">
        <v>2</v>
      </c>
      <c r="E32" s="7" t="s">
        <v>38</v>
      </c>
      <c r="F32" s="14"/>
      <c r="G32" s="15">
        <v>0</v>
      </c>
      <c r="H32" s="1">
        <f t="shared" si="0"/>
        <v>0</v>
      </c>
      <c r="I32" s="1">
        <f t="shared" si="1"/>
        <v>0</v>
      </c>
      <c r="J32" s="1">
        <f t="shared" si="2"/>
        <v>0</v>
      </c>
      <c r="K32" s="1">
        <f t="shared" si="3"/>
        <v>0</v>
      </c>
      <c r="L32" s="2">
        <f t="shared" si="4"/>
        <v>0</v>
      </c>
    </row>
    <row r="33" spans="1:12" s="31" customFormat="1" ht="85.5" x14ac:dyDescent="0.2">
      <c r="A33" s="7">
        <v>15</v>
      </c>
      <c r="B33" s="32" t="s">
        <v>54</v>
      </c>
      <c r="C33" s="13"/>
      <c r="D33" s="33">
        <v>1</v>
      </c>
      <c r="E33" s="7" t="s">
        <v>38</v>
      </c>
      <c r="F33" s="14"/>
      <c r="G33" s="15">
        <v>0</v>
      </c>
      <c r="H33" s="1">
        <f t="shared" si="0"/>
        <v>0</v>
      </c>
      <c r="I33" s="1">
        <f t="shared" si="1"/>
        <v>0</v>
      </c>
      <c r="J33" s="1">
        <f t="shared" si="2"/>
        <v>0</v>
      </c>
      <c r="K33" s="1">
        <f t="shared" si="3"/>
        <v>0</v>
      </c>
      <c r="L33" s="2">
        <f t="shared" si="4"/>
        <v>0</v>
      </c>
    </row>
    <row r="34" spans="1:12" s="31" customFormat="1" ht="85.5" x14ac:dyDescent="0.2">
      <c r="A34" s="7">
        <v>16</v>
      </c>
      <c r="B34" s="32" t="s">
        <v>55</v>
      </c>
      <c r="C34" s="13"/>
      <c r="D34" s="33">
        <v>2</v>
      </c>
      <c r="E34" s="7" t="s">
        <v>38</v>
      </c>
      <c r="F34" s="14"/>
      <c r="G34" s="15">
        <v>0</v>
      </c>
      <c r="H34" s="1">
        <f t="shared" si="0"/>
        <v>0</v>
      </c>
      <c r="I34" s="1">
        <f t="shared" si="1"/>
        <v>0</v>
      </c>
      <c r="J34" s="1">
        <f t="shared" si="2"/>
        <v>0</v>
      </c>
      <c r="K34" s="1">
        <f t="shared" si="3"/>
        <v>0</v>
      </c>
      <c r="L34" s="2">
        <f t="shared" si="4"/>
        <v>0</v>
      </c>
    </row>
    <row r="35" spans="1:12" s="31" customFormat="1" ht="85.5" x14ac:dyDescent="0.2">
      <c r="A35" s="7">
        <v>17</v>
      </c>
      <c r="B35" s="32" t="s">
        <v>56</v>
      </c>
      <c r="C35" s="13"/>
      <c r="D35" s="33">
        <v>1</v>
      </c>
      <c r="E35" s="7" t="s">
        <v>38</v>
      </c>
      <c r="F35" s="14"/>
      <c r="G35" s="15">
        <v>0</v>
      </c>
      <c r="H35" s="1">
        <f t="shared" si="0"/>
        <v>0</v>
      </c>
      <c r="I35" s="1">
        <f t="shared" si="1"/>
        <v>0</v>
      </c>
      <c r="J35" s="1">
        <f t="shared" si="2"/>
        <v>0</v>
      </c>
      <c r="K35" s="1">
        <f t="shared" si="3"/>
        <v>0</v>
      </c>
      <c r="L35" s="2">
        <f t="shared" si="4"/>
        <v>0</v>
      </c>
    </row>
    <row r="36" spans="1:12" s="31" customFormat="1" ht="93" customHeight="1" x14ac:dyDescent="0.2">
      <c r="A36" s="7">
        <v>18</v>
      </c>
      <c r="B36" s="32" t="s">
        <v>57</v>
      </c>
      <c r="C36" s="13"/>
      <c r="D36" s="33">
        <v>2</v>
      </c>
      <c r="E36" s="7" t="s">
        <v>38</v>
      </c>
      <c r="F36" s="14"/>
      <c r="G36" s="15">
        <v>0</v>
      </c>
      <c r="H36" s="1">
        <f t="shared" si="0"/>
        <v>0</v>
      </c>
      <c r="I36" s="1">
        <f t="shared" si="1"/>
        <v>0</v>
      </c>
      <c r="J36" s="1">
        <f t="shared" si="2"/>
        <v>0</v>
      </c>
      <c r="K36" s="1">
        <f t="shared" si="3"/>
        <v>0</v>
      </c>
      <c r="L36" s="2">
        <f t="shared" si="4"/>
        <v>0</v>
      </c>
    </row>
    <row r="37" spans="1:12" s="31" customFormat="1" ht="122.25" customHeight="1" x14ac:dyDescent="0.25">
      <c r="A37" s="7">
        <v>19</v>
      </c>
      <c r="B37" s="65" t="s">
        <v>58</v>
      </c>
      <c r="C37" s="13"/>
      <c r="D37" s="33">
        <v>4</v>
      </c>
      <c r="E37" s="7" t="s">
        <v>38</v>
      </c>
      <c r="F37" s="14"/>
      <c r="G37" s="15">
        <v>0</v>
      </c>
      <c r="H37" s="1">
        <f t="shared" si="0"/>
        <v>0</v>
      </c>
      <c r="I37" s="1">
        <f t="shared" si="1"/>
        <v>0</v>
      </c>
      <c r="J37" s="1">
        <f t="shared" si="2"/>
        <v>0</v>
      </c>
      <c r="K37" s="1">
        <f t="shared" si="3"/>
        <v>0</v>
      </c>
      <c r="L37" s="2">
        <f t="shared" si="4"/>
        <v>0</v>
      </c>
    </row>
    <row r="38" spans="1:12" s="31" customFormat="1" ht="175.5" customHeight="1" x14ac:dyDescent="0.25">
      <c r="A38" s="7">
        <v>20</v>
      </c>
      <c r="B38" s="65" t="s">
        <v>59</v>
      </c>
      <c r="C38" s="13"/>
      <c r="D38" s="33">
        <v>1</v>
      </c>
      <c r="E38" s="7" t="s">
        <v>60</v>
      </c>
      <c r="F38" s="64">
        <v>10084034</v>
      </c>
      <c r="G38" s="15">
        <v>0.19</v>
      </c>
      <c r="H38" s="1">
        <f t="shared" si="0"/>
        <v>1915966</v>
      </c>
      <c r="I38" s="1">
        <f t="shared" si="1"/>
        <v>12000000</v>
      </c>
      <c r="J38" s="1">
        <f t="shared" si="2"/>
        <v>10084034</v>
      </c>
      <c r="K38" s="1">
        <f t="shared" si="3"/>
        <v>1915966</v>
      </c>
      <c r="L38" s="2">
        <f t="shared" si="4"/>
        <v>12000000</v>
      </c>
    </row>
    <row r="39" spans="1:12" s="31" customFormat="1" ht="42" customHeight="1" thickBot="1" x14ac:dyDescent="0.25">
      <c r="A39" s="27"/>
      <c r="B39" s="53"/>
      <c r="C39" s="53"/>
      <c r="D39" s="53"/>
      <c r="E39" s="53"/>
      <c r="F39" s="53"/>
      <c r="G39" s="53"/>
      <c r="H39" s="53"/>
      <c r="I39" s="53"/>
      <c r="J39" s="54"/>
      <c r="K39" s="8" t="s">
        <v>23</v>
      </c>
      <c r="L39" s="4">
        <f>SUMIF(G:G,0%,J:J)</f>
        <v>0</v>
      </c>
    </row>
    <row r="40" spans="1:12" s="31" customFormat="1" ht="29.25" customHeight="1" thickBot="1" x14ac:dyDescent="0.25">
      <c r="A40" s="39" t="s">
        <v>25</v>
      </c>
      <c r="B40" s="40"/>
      <c r="C40" s="40"/>
      <c r="D40" s="40"/>
      <c r="E40" s="40"/>
      <c r="F40" s="40"/>
      <c r="G40" s="40"/>
      <c r="H40" s="40"/>
      <c r="I40" s="40"/>
      <c r="J40" s="41"/>
      <c r="K40" s="12" t="s">
        <v>10</v>
      </c>
      <c r="L40" s="4">
        <f>SUMIF(G:G,5%,J:J)</f>
        <v>0</v>
      </c>
    </row>
    <row r="41" spans="1:12" s="31" customFormat="1" ht="77.25" customHeight="1" x14ac:dyDescent="0.2">
      <c r="A41" s="37" t="s">
        <v>39</v>
      </c>
      <c r="B41" s="37"/>
      <c r="C41" s="37"/>
      <c r="D41" s="37"/>
      <c r="E41" s="37"/>
      <c r="F41" s="37"/>
      <c r="G41" s="37"/>
      <c r="H41" s="37"/>
      <c r="I41" s="37"/>
      <c r="J41" s="37"/>
      <c r="K41" s="8" t="s">
        <v>11</v>
      </c>
      <c r="L41" s="4">
        <f>SUMIF(G:G,19%,J:J)</f>
        <v>10084034</v>
      </c>
    </row>
    <row r="42" spans="1:12" s="31" customFormat="1" ht="20.25" customHeight="1" x14ac:dyDescent="0.2">
      <c r="A42" s="38"/>
      <c r="B42" s="38"/>
      <c r="C42" s="38"/>
      <c r="D42" s="38"/>
      <c r="E42" s="38"/>
      <c r="F42" s="38"/>
      <c r="G42" s="38"/>
      <c r="H42" s="38"/>
      <c r="I42" s="38"/>
      <c r="J42" s="38"/>
      <c r="K42" s="9" t="s">
        <v>7</v>
      </c>
      <c r="L42" s="5">
        <f>SUM(L39:L41)</f>
        <v>10084034</v>
      </c>
    </row>
    <row r="43" spans="1:12" s="31" customFormat="1" ht="23.25" customHeight="1" x14ac:dyDescent="0.2">
      <c r="A43" s="38"/>
      <c r="B43" s="38"/>
      <c r="C43" s="38"/>
      <c r="D43" s="38"/>
      <c r="E43" s="38"/>
      <c r="F43" s="38"/>
      <c r="G43" s="38"/>
      <c r="H43" s="38"/>
      <c r="I43" s="38"/>
      <c r="J43" s="38"/>
      <c r="K43" s="10" t="s">
        <v>12</v>
      </c>
      <c r="L43" s="6">
        <f>ROUND(L40*5%,0)</f>
        <v>0</v>
      </c>
    </row>
    <row r="44" spans="1:12" s="31" customFormat="1" x14ac:dyDescent="0.2">
      <c r="A44" s="38"/>
      <c r="B44" s="38"/>
      <c r="C44" s="38"/>
      <c r="D44" s="38"/>
      <c r="E44" s="38"/>
      <c r="F44" s="38"/>
      <c r="G44" s="38"/>
      <c r="H44" s="38"/>
      <c r="I44" s="38"/>
      <c r="J44" s="38"/>
      <c r="K44" s="10" t="s">
        <v>13</v>
      </c>
      <c r="L44" s="4">
        <f>ROUND(L41*19%,0)</f>
        <v>1915966</v>
      </c>
    </row>
    <row r="45" spans="1:12" s="31" customFormat="1" ht="40.5" customHeight="1" x14ac:dyDescent="0.2">
      <c r="A45" s="38"/>
      <c r="B45" s="38"/>
      <c r="C45" s="38"/>
      <c r="D45" s="38"/>
      <c r="E45" s="38"/>
      <c r="F45" s="38"/>
      <c r="G45" s="38"/>
      <c r="H45" s="38"/>
      <c r="I45" s="38"/>
      <c r="J45" s="38"/>
      <c r="K45" s="9" t="s">
        <v>14</v>
      </c>
      <c r="L45" s="5">
        <f>SUM(L43:L44)</f>
        <v>1915966</v>
      </c>
    </row>
    <row r="46" spans="1:12" s="31" customFormat="1" ht="59.25" customHeight="1" x14ac:dyDescent="0.2">
      <c r="A46" s="38"/>
      <c r="B46" s="38"/>
      <c r="C46" s="38"/>
      <c r="D46" s="38"/>
      <c r="E46" s="38"/>
      <c r="F46" s="38"/>
      <c r="G46" s="38"/>
      <c r="H46" s="38"/>
      <c r="I46" s="38"/>
      <c r="J46" s="38"/>
      <c r="K46" s="11" t="s">
        <v>15</v>
      </c>
      <c r="L46" s="5">
        <f>+L42+L45</f>
        <v>12000000</v>
      </c>
    </row>
    <row r="48" spans="1:12" x14ac:dyDescent="0.25">
      <c r="B48" s="36"/>
      <c r="C48" s="36"/>
    </row>
    <row r="49" spans="1:3" x14ac:dyDescent="0.25">
      <c r="B49" s="36"/>
      <c r="C49" s="36"/>
    </row>
    <row r="50" spans="1:3" x14ac:dyDescent="0.25">
      <c r="B50" s="51"/>
      <c r="C50" s="51"/>
    </row>
    <row r="51" spans="1:3" ht="15.75" thickBot="1" x14ac:dyDescent="0.3">
      <c r="B51" s="52"/>
      <c r="C51" s="52"/>
    </row>
    <row r="52" spans="1:3" x14ac:dyDescent="0.25">
      <c r="B52" s="43" t="s">
        <v>20</v>
      </c>
      <c r="C52" s="43"/>
    </row>
    <row r="54" spans="1:3" x14ac:dyDescent="0.25">
      <c r="A54" s="34" t="s">
        <v>37</v>
      </c>
    </row>
  </sheetData>
  <sheetProtection algorithmName="SHA-512" hashValue="jsi3mz0VWLrQ3h3OVP7frKgTnpSzYCxc2AGZ6tjxOk56YYo3BT/OM41GjW0F9ai8T5WbGQO/7F7ij9Pe5LgNWQ==" saltValue="Y6fcrhORoAXTNrS7QPtF2w==" spinCount="100000" sheet="1" selectLockedCells="1"/>
  <mergeCells count="20">
    <mergeCell ref="A2:A5"/>
    <mergeCell ref="D11:G11"/>
    <mergeCell ref="K2:L2"/>
    <mergeCell ref="K3:L3"/>
    <mergeCell ref="K4:L4"/>
    <mergeCell ref="K5:L5"/>
    <mergeCell ref="A11:B15"/>
    <mergeCell ref="B2:J2"/>
    <mergeCell ref="B3:J3"/>
    <mergeCell ref="B4:J5"/>
    <mergeCell ref="A41:J46"/>
    <mergeCell ref="A40:J40"/>
    <mergeCell ref="A9:B9"/>
    <mergeCell ref="B52:C52"/>
    <mergeCell ref="D13:G13"/>
    <mergeCell ref="D15:G15"/>
    <mergeCell ref="F9:G9"/>
    <mergeCell ref="J9:K9"/>
    <mergeCell ref="B50:C51"/>
    <mergeCell ref="B39:J39"/>
  </mergeCells>
  <dataValidations count="1">
    <dataValidation type="whole" allowBlank="1" showInputMessage="1" showErrorMessage="1" sqref="F19:F38"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2021-11-04T04:08:15Z</dcterms:modified>
</cp:coreProperties>
</file>