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mc:AlternateContent xmlns:mc="http://schemas.openxmlformats.org/markup-compatibility/2006">
    <mc:Choice Requires="x15">
      <x15ac:absPath xmlns:x15ac="http://schemas.microsoft.com/office/spreadsheetml/2010/11/ac" url="C:\Users\Angelica\OneDrive - Universidad de Cundinamarca\ANGELICA TRABAJO EN CASA\F-CD-182\DOCUMENTOS A PUBLICAR\"/>
    </mc:Choice>
  </mc:AlternateContent>
  <xr:revisionPtr revIDLastSave="0" documentId="13_ncr:1_{E6FFD011-6D0B-44D9-8934-A17E30C7B40D}" xr6:coauthVersionLast="45" xr6:coauthVersionMax="45" xr10:uidLastSave="{00000000-0000-0000-0000-000000000000}"/>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Hoja1!$A$1:$L$54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I20" i="1" s="1"/>
  <c r="J20" i="1"/>
  <c r="K20" i="1" s="1"/>
  <c r="H21" i="1"/>
  <c r="I21" i="1" s="1"/>
  <c r="J21" i="1"/>
  <c r="K21" i="1" s="1"/>
  <c r="H22" i="1"/>
  <c r="I22" i="1" s="1"/>
  <c r="J22" i="1"/>
  <c r="K22" i="1" s="1"/>
  <c r="L22" i="1" s="1"/>
  <c r="H23" i="1"/>
  <c r="I23" i="1" s="1"/>
  <c r="J23" i="1"/>
  <c r="K23" i="1" s="1"/>
  <c r="H24" i="1"/>
  <c r="I24" i="1" s="1"/>
  <c r="J24" i="1"/>
  <c r="K24" i="1" s="1"/>
  <c r="H25" i="1"/>
  <c r="I25" i="1" s="1"/>
  <c r="J25" i="1"/>
  <c r="K25" i="1" s="1"/>
  <c r="H26" i="1"/>
  <c r="I26" i="1" s="1"/>
  <c r="J26" i="1"/>
  <c r="K26" i="1" s="1"/>
  <c r="L26" i="1" s="1"/>
  <c r="H27" i="1"/>
  <c r="I27" i="1" s="1"/>
  <c r="J27" i="1"/>
  <c r="K27" i="1" s="1"/>
  <c r="L27" i="1" s="1"/>
  <c r="H28" i="1"/>
  <c r="I28" i="1" s="1"/>
  <c r="J28" i="1"/>
  <c r="K28" i="1" s="1"/>
  <c r="H29" i="1"/>
  <c r="I29" i="1" s="1"/>
  <c r="J29" i="1"/>
  <c r="K29" i="1" s="1"/>
  <c r="H30" i="1"/>
  <c r="I30" i="1" s="1"/>
  <c r="J30" i="1"/>
  <c r="K30" i="1" s="1"/>
  <c r="L30" i="1" s="1"/>
  <c r="H31" i="1"/>
  <c r="I31" i="1" s="1"/>
  <c r="J31" i="1"/>
  <c r="K31" i="1" s="1"/>
  <c r="L31" i="1" s="1"/>
  <c r="H32" i="1"/>
  <c r="I32" i="1" s="1"/>
  <c r="J32" i="1"/>
  <c r="K32" i="1" s="1"/>
  <c r="H33" i="1"/>
  <c r="I33" i="1" s="1"/>
  <c r="J33" i="1"/>
  <c r="K33" i="1" s="1"/>
  <c r="H34" i="1"/>
  <c r="I34" i="1" s="1"/>
  <c r="J34" i="1"/>
  <c r="K34" i="1" s="1"/>
  <c r="L34" i="1" s="1"/>
  <c r="H35" i="1"/>
  <c r="I35" i="1" s="1"/>
  <c r="J35" i="1"/>
  <c r="K35" i="1" s="1"/>
  <c r="L35" i="1" s="1"/>
  <c r="H36" i="1"/>
  <c r="I36" i="1" s="1"/>
  <c r="J36" i="1"/>
  <c r="K36" i="1" s="1"/>
  <c r="H37" i="1"/>
  <c r="I37" i="1" s="1"/>
  <c r="J37" i="1"/>
  <c r="K37" i="1" s="1"/>
  <c r="H38" i="1"/>
  <c r="I38" i="1" s="1"/>
  <c r="J38" i="1"/>
  <c r="K38" i="1" s="1"/>
  <c r="L38" i="1" s="1"/>
  <c r="L28" i="1" l="1"/>
  <c r="L23" i="1"/>
  <c r="L36" i="1"/>
  <c r="L32" i="1"/>
  <c r="L24" i="1"/>
  <c r="L20" i="1"/>
  <c r="L37" i="1"/>
  <c r="L33" i="1"/>
  <c r="L29" i="1"/>
  <c r="L25" i="1"/>
  <c r="L21" i="1"/>
  <c r="J19" i="1"/>
  <c r="H19" i="1"/>
  <c r="I19" i="1" s="1"/>
  <c r="K19" i="1" l="1"/>
  <c r="L19" i="1" s="1"/>
  <c r="L40" i="1"/>
  <c r="L43" i="1" s="1"/>
  <c r="L41" i="1" l="1"/>
  <c r="L44" i="1" s="1"/>
  <c r="L39" i="1"/>
  <c r="L45" i="1" l="1"/>
  <c r="L42" i="1"/>
  <c r="L4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<sst xmlns="http://schemas.openxmlformats.org/spreadsheetml/2006/main" count="80" uniqueCount="61">
  <si>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</si>
  <si>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</si>
  <si>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</si>
  <si>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</si>
  <si>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</si>
  <si>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</si>
  <si>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</si>
  <si>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</si>
  <si>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</si>
  <si>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</si>
  <si>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</si>
  <si>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</si>
  <si>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</si>
  <si>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</si>
  <si>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</si>
  <si>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</si>
  <si>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</si>
  <si>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</si>
  <si>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</si>
  <si>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</si>
  <si>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</si>
  <si>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</si>
  <si>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</si>
  <si>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</si>
  <si>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</si>
  <si>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</si>
  <si>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</si>
  <si>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</si>
  <si>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</si>
  <si>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</si>
  <si>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</si>
  <si>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</si>
  <si>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</si>
  <si>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</si>
  <si>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</si>
  <si>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</si>
  <si>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</si>
  <si>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</si>
  <si>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</si>
  <si>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</si>
  <si>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Mantenimiento preventivo Equipo Aire Acondicionado, 3 Condensadores, Modelo AM120FXVAFH, capacidad 154.000 Btu/h,  Marca Samsung. (Nota: sin placa ya que los equipos fueron entregados con el edificio, ubicación terraza Edificio administrativo nuevo).</t>
  </si>
  <si>
    <t>Mantenimiento y limpieza ductos rejillas tipo Caset, ubicadas en el edificio administrativo nuevo (Blqoue L) </t>
  </si>
  <si>
    <t>Mantenimiento y limpieza difusores, ubicadas en el edificio administrativo nuevo (Blqoue L)</t>
  </si>
  <si>
    <t>Mantenimiento preventivo Equipo Aire Acondicionado MINISPLIP, Modelo AR24KVSSCWKX, capacidad 24.000 Btu/h, 220 V,  Marca Samsung INVERTER. Placa 55103. </t>
  </si>
  <si>
    <t>Mantenimiento preventivo Equipo Aire Acondicionado tipo Split JET COOL, Modelo SP182CM, capacidad 18.000 Btu/h,  220 V, Marca LG. Placa 52527, 52528, 52529, 52530, 52531, 47414, 52533, ubicados en Bloque K (Rectoria), Laboratorio Física y esfuerzo Laboratorio Electronica, Laboratorio de Automatizacion y control, Bloque A (Central de datos), Bloque B ( Central de datos) y Bloque F (Central de datos)  </t>
  </si>
  <si>
    <t>Mantenimiento preventivo Equipo Aire Acondicionado MINISPLIP, Modelo SP242CM, capacidad 24.000 Btu/h, 220 V,  Marca LG, Placa 47415, 52532, 55103, 55104. ubicados en Bloque F (Sala de datos y UPS)</t>
  </si>
  <si>
    <t>Mantenimiento preventivo Equipo Aire Acondicionado  GA242VOR, capacidad 24.000 Btu/h,  Marca GoldStar, Placa 18728. Ubicado en el laboratorio de fisica y esfuerzo. </t>
  </si>
  <si>
    <t>Mantenimiento preventivo Equipo Aire Acondicionado MINISPLIP, Modelo SP242CM, capacidad 24.000 Btu/h, 220 V,  Marca LG. Ubicado en Auditorio Emilio Sierra (Central de datos)  (Nota: sin placa ya que los equipos fueron entregados con el Auditorio).</t>
  </si>
  <si>
    <t>Mantenimiento preventivo Equipo Aire Acondicionado, Modelo TTA090D300AA, capacidad 22.551 Btu/h (208 - 230 V) Marca TRANE. Ubicado en Auditorio Emilio Sierra (Primer piso Oficina Comunicaciones y techo)   (Nota: sin placa ya que los equipos fueron entregados con el Auditorio). UC - 14A</t>
  </si>
  <si>
    <t>Mantenimiento preventivo Equipo aire acondicionado, modelo MCX524G10RCA, 22.551 Btu/h (208 - 230 V) Marca TRANE. Ubicado en Auditorio Emilio Sierra (Comunicaciones).  (Nota: sin placa ya que los equipos fueron entregados con el Auditorio).</t>
  </si>
  <si>
    <t>Mantenimiento preventivo Equipo Aire Acondicionado, Modelo MXW5512A1000AA, capacidad 24.000  Btu/h, 220 V. Marca TRANE. Ubicado en Auditorio Emilio Sierra (Auditorio 1, Comunicaciones 3, Emisora 1).  (Nota: sin placa ya que los equipos fueron entregados con el Auditorio).</t>
  </si>
  <si>
    <t>Mantenimiento preventivo Equipo Aire Acondicionado, Modelo MXW536G10RAA, capacidad 24.000  Btu/h, (208 - 230 V). Marca TRANE. Ubicado en Auditorio Emilio Sierra ( Auditorio Interno 2 y sala de reuniones 1)  (Nota: sin placa ya que los equipos fueron entregados con el Auditorio).</t>
  </si>
  <si>
    <t>Mantenimiento preventivo Equipo Aire Acondicionado, Modelo 4TTB3036E1000AA, capacidad 5 Libras, (208 - 230 V). Marca TRANE. Ubicado en el techo del Auditorio Emilio Sierra  (Nota: sin placa ya que los equipos fueron entregados con el Auditorio). UC 01, 02, 03, 04, 05, 06, 07, 08, 09.</t>
  </si>
  <si>
    <t>Mantenimiento preventivo Equipo Aire Acondicionado, Modelo 4TTA3060D3000CA, capacidad 8 Libras, (208 - 230 V). Marca TRANE. Ubicado en el techo del Auditorio Emilio Sierra  (Nota: sin placa ya que los equipos fueron entregados con el Auditorio). UC - 13A, 13B</t>
  </si>
  <si>
    <t>Mantenimiento preventivo Equipo Aire Acondicionado, Modelo TWE120E300AB, motor 6.2 - 5.8/2.9  (208 - 230/460 V). 3 PH, 60 HZ. Marca TRANE. Ubicado en el techo del Auditorio Emilio Sierra  (Nota: sin placa ya que los equipos fueron entregados con el Auditorio). UMA - 13.</t>
  </si>
  <si>
    <t>Mantenimiento preventivo Equipo Aire Acondicionado, Modelo TWE180E300AA, motor 9.4 - 9.2/4.6 (208 - 230/460 V),  3 PH, 60 HZ. Marca TRANE. Ubicado en el techo del Auditorio Emilio Sierra  (Nota: sin placa ya que los equipos fueron entregados con el Auditorio). UMA 12, 14</t>
  </si>
  <si>
    <t>Mantenimiento preventivo Equipo Aire Acondicionado, Modelo 4TTB3024G100AA, capacidad 5 libras, (208 - 230 V). Marca TRANE. Ubicado en el techo del Auditorio Emilio Sierra  (Nota: sin placa ya que los equipos fueron entregados con el Auditorio). UC - 10</t>
  </si>
  <si>
    <t>Mantenimiento preventivo Equipo Aire Acondicionado, Modelo 4TTB3024G1000AA, capacidad 5 Libras, (208 - 230 V). Marca TRANE. Ubicado en el techo del Auditorio Emilio Sierra  (Nota: sin placa ya que los equipos fueron entregados con el Auditorio). UC - 10, 11</t>
  </si>
  <si>
    <t>Mantenimiento preventivo Equipo Aire Acondicionado, Modelo TTA090D300AA, motor 25 RLA (208 - 230 V), 3 PH, 60 HZ, 164 LRA. Marca TRANE. Ubicado en el techo del Auditorio Emilio Sierra  (Nota: sin placa ya que los equipos fueron entregados con el Auditorio). UC -12A,  12B, 14A, 14B</t>
  </si>
  <si>
    <t>Bolsa fija por valor de $ 12.000.000 (Incluyendo IVA) para repuestos nuevos de los equipos de aire acondicionado de la Universidad de Cundinamarca sede Fusagasugá que se puedan requerir en caso de realizar mantenimientos correctivos previa autorización del supervisor del contrato, se verificara que los repuestos y piezas a adquirir esten dentro de los precios de mercado y se deberá dar garantia minima de un año sobre las piezas o elementos cambiados.  </t>
  </si>
  <si>
    <t>BOLSA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</si>
</sst>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9"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0" applyNumberFormat="0" applyBorder="0" applyAlignment="0" applyProtection="0"/>
    <xf numFmtId="0" fontId="20" fillId="8" borderId="24" applyNumberFormat="0" applyAlignment="0" applyProtection="0"/>
    <xf numFmtId="0" fontId="21" fillId="9" borderId="25" applyNumberFormat="0" applyAlignment="0" applyProtection="0"/>
    <xf numFmtId="0" fontId="22" fillId="9" borderId="24" applyNumberFormat="0" applyAlignment="0" applyProtection="0"/>
    <xf numFmtId="0" fontId="23" fillId="0" borderId="26" applyNumberFormat="0" applyFill="0" applyAlignment="0" applyProtection="0"/>
    <xf numFmtId="0" fontId="24" fillId="10" borderId="27" applyNumberFormat="0" applyAlignment="0" applyProtection="0"/>
    <xf numFmtId="0" fontId="25" fillId="0" borderId="0" applyNumberFormat="0" applyFill="0" applyBorder="0" applyAlignment="0" applyProtection="0"/>
    <xf numFmtId="0" fontId="5" fillId="11"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8"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8"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8"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8"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8"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cellStyleXfs>
  <cellXfs count="6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3" fillId="4" borderId="3" xfId="0" applyFont="1" applyFill="1" applyBorder="1" applyAlignment="1" applyProtection="1">
      <alignment horizontal="left" vertical="center" wrapText="1"/>
      <protection locked="0"/>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1" fillId="0" borderId="20" xfId="0" applyFont="1" applyBorder="1" applyAlignment="1" applyProtection="1">
      <alignment wrapText="1"/>
    </xf>
    <xf numFmtId="0" fontId="1" fillId="0" borderId="20" xfId="0" applyFont="1" applyBorder="1" applyAlignment="1" applyProtection="1">
      <alignment horizontal="center" vertical="center" wrapText="1"/>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xf>
    <xf numFmtId="0" fontId="3" fillId="2" borderId="30" xfId="0" applyFont="1" applyFill="1" applyBorder="1" applyAlignment="1" applyProtection="1">
      <alignment horizontal="center" vertical="center" wrapText="1"/>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1" fillId="0" borderId="20" xfId="0" applyFont="1" applyBorder="1" applyAlignment="1" applyProtection="1">
      <alignment horizontal="left" vertical="center" wrapText="1"/>
    </xf>
    <xf numFmtId="6" fontId="12" fillId="4" borderId="1" xfId="3" applyNumberFormat="1" applyFont="1" applyFill="1" applyBorder="1" applyAlignment="1" applyProtection="1">
      <alignment horizontal="center" vertical="center"/>
      <protection locked="0"/>
    </xf>
    <xf numFmtId="0" fontId="1" fillId="0" borderId="20" xfId="0" applyFont="1" applyBorder="1" applyAlignment="1" applyProtection="1">
      <alignment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01000000}"/>
    <cellStyle name="Millares 2" xfId="3" xr:uid="{00000000-0005-0000-0000-00000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4"/>
  <sheetViews>
    <sheetView tabSelected="1" topLeftCell="A49" zoomScale="70" zoomScaleNormal="70" zoomScaleSheetLayoutView="90" zoomScalePageLayoutView="55" workbookViewId="0">
      <selection activeCell="C37" sqref="C37"/>
    </sheetView>
  </sheetViews>
  <sheetFormatPr baseColWidth="10" defaultRowHeight="15" x14ac:dyDescent="0.25"/>
  <cols>
    <col min="1" max="1" width="10.7109375" style="16" customWidth="1"/>
    <col min="2" max="2" width="47.5703125" style="16" customWidth="1"/>
    <col min="3" max="3" width="21.5703125" style="16" customWidth="1"/>
    <col min="4" max="4" width="13.28515625" style="16" customWidth="1"/>
    <col min="5" max="6" width="15" style="16" customWidth="1"/>
    <col min="7" max="7" width="19.85546875" style="16" customWidth="1"/>
    <col min="8" max="8" width="15" style="16" customWidth="1"/>
    <col min="9" max="9" width="15" style="18" customWidth="1"/>
    <col min="10" max="10" width="16.7109375" style="18" customWidth="1"/>
    <col min="11" max="11" width="20.140625" style="18" customWidth="1"/>
    <col min="12" max="12" width="21.7109375" style="18" customWidth="1"/>
    <col min="13" max="16384" width="11.42578125" style="18"/>
  </cols>
  <sheetData>
    <row r="1" spans="1:12" x14ac:dyDescent="0.25">
      <c r="F1" s="17"/>
    </row>
    <row r="2" spans="1:12" ht="15.75" customHeight="1" x14ac:dyDescent="0.25">
      <c r="A2" s="55"/>
      <c r="B2" s="56" t="s">
        <v>0</v>
      </c>
      <c r="C2" s="56"/>
      <c r="D2" s="56"/>
      <c r="E2" s="56"/>
      <c r="F2" s="56"/>
      <c r="G2" s="56"/>
      <c r="H2" s="56"/>
      <c r="I2" s="56"/>
      <c r="J2" s="56"/>
      <c r="K2" s="56" t="s">
        <v>33</v>
      </c>
      <c r="L2" s="56"/>
    </row>
    <row r="3" spans="1:12" ht="15.75" customHeight="1" x14ac:dyDescent="0.25">
      <c r="A3" s="55"/>
      <c r="B3" s="56" t="s">
        <v>1</v>
      </c>
      <c r="C3" s="56"/>
      <c r="D3" s="56"/>
      <c r="E3" s="56"/>
      <c r="F3" s="56"/>
      <c r="G3" s="56"/>
      <c r="H3" s="56"/>
      <c r="I3" s="56"/>
      <c r="J3" s="56"/>
      <c r="K3" s="56" t="s">
        <v>29</v>
      </c>
      <c r="L3" s="56"/>
    </row>
    <row r="4" spans="1:12" ht="16.5" customHeight="1" x14ac:dyDescent="0.25">
      <c r="A4" s="55"/>
      <c r="B4" s="56" t="s">
        <v>27</v>
      </c>
      <c r="C4" s="56"/>
      <c r="D4" s="56"/>
      <c r="E4" s="56"/>
      <c r="F4" s="56"/>
      <c r="G4" s="56"/>
      <c r="H4" s="56"/>
      <c r="I4" s="56"/>
      <c r="J4" s="56"/>
      <c r="K4" s="56" t="s">
        <v>30</v>
      </c>
      <c r="L4" s="56"/>
    </row>
    <row r="5" spans="1:12" ht="15" customHeight="1" x14ac:dyDescent="0.25">
      <c r="A5" s="55"/>
      <c r="B5" s="56"/>
      <c r="C5" s="56"/>
      <c r="D5" s="56"/>
      <c r="E5" s="56"/>
      <c r="F5" s="56"/>
      <c r="G5" s="56"/>
      <c r="H5" s="56"/>
      <c r="I5" s="56"/>
      <c r="J5" s="56"/>
      <c r="K5" s="56" t="s">
        <v>31</v>
      </c>
      <c r="L5" s="56"/>
    </row>
    <row r="7" spans="1:12" x14ac:dyDescent="0.25">
      <c r="A7" s="19" t="s">
        <v>36</v>
      </c>
    </row>
    <row r="8" spans="1:12" x14ac:dyDescent="0.25">
      <c r="A8" s="20" t="s">
        <v>35</v>
      </c>
    </row>
    <row r="9" spans="1:12" ht="25.5" customHeight="1" x14ac:dyDescent="0.25">
      <c r="A9" s="42" t="s">
        <v>34</v>
      </c>
      <c r="B9" s="42"/>
      <c r="C9" s="21"/>
      <c r="E9" s="22" t="s">
        <v>21</v>
      </c>
      <c r="F9" s="47"/>
      <c r="G9" s="48"/>
      <c r="I9" s="23" t="s">
        <v>16</v>
      </c>
      <c r="J9" s="49"/>
      <c r="K9" s="50"/>
    </row>
    <row r="10" spans="1:12" ht="15.75" thickBot="1" x14ac:dyDescent="0.3">
      <c r="A10" s="21"/>
      <c r="B10" s="21"/>
      <c r="C10" s="21"/>
      <c r="E10" s="24"/>
      <c r="F10" s="24"/>
      <c r="G10" s="24"/>
      <c r="I10" s="25"/>
      <c r="J10" s="26"/>
      <c r="K10" s="26"/>
    </row>
    <row r="11" spans="1:12" ht="30.75" customHeight="1" thickBot="1" x14ac:dyDescent="0.3">
      <c r="A11" s="57" t="s">
        <v>28</v>
      </c>
      <c r="B11" s="58"/>
      <c r="C11" s="27"/>
      <c r="D11" s="44" t="s">
        <v>17</v>
      </c>
      <c r="E11" s="45"/>
      <c r="F11" s="45"/>
      <c r="G11" s="46"/>
      <c r="H11" s="35"/>
      <c r="I11" s="25"/>
    </row>
    <row r="12" spans="1:12" ht="15.75" thickBot="1" x14ac:dyDescent="0.3">
      <c r="A12" s="59"/>
      <c r="B12" s="60"/>
      <c r="C12" s="27"/>
      <c r="D12" s="28"/>
      <c r="E12" s="24"/>
      <c r="F12" s="24"/>
      <c r="G12" s="24"/>
      <c r="I12" s="25"/>
    </row>
    <row r="13" spans="1:12" ht="30" customHeight="1" thickBot="1" x14ac:dyDescent="0.3">
      <c r="A13" s="59"/>
      <c r="B13" s="60"/>
      <c r="C13" s="27"/>
      <c r="D13" s="44" t="s">
        <v>18</v>
      </c>
      <c r="E13" s="45"/>
      <c r="F13" s="45"/>
      <c r="G13" s="46"/>
      <c r="H13" s="35"/>
      <c r="I13" s="25"/>
    </row>
    <row r="14" spans="1:12" ht="18.75" customHeight="1" thickBot="1" x14ac:dyDescent="0.3">
      <c r="A14" s="59"/>
      <c r="B14" s="60"/>
      <c r="C14" s="27"/>
      <c r="E14" s="24"/>
      <c r="F14" s="24"/>
      <c r="G14" s="24"/>
      <c r="I14" s="25"/>
    </row>
    <row r="15" spans="1:12" ht="24" customHeight="1" thickBot="1" x14ac:dyDescent="0.3">
      <c r="A15" s="61"/>
      <c r="B15" s="62"/>
      <c r="C15" s="27"/>
      <c r="D15" s="44" t="s">
        <v>22</v>
      </c>
      <c r="E15" s="45"/>
      <c r="F15" s="45"/>
      <c r="G15" s="46"/>
      <c r="H15" s="35"/>
      <c r="I15" s="25"/>
      <c r="J15" s="26"/>
      <c r="K15" s="26"/>
    </row>
    <row r="16" spans="1:12" x14ac:dyDescent="0.25">
      <c r="A16" s="21"/>
      <c r="B16" s="21"/>
      <c r="C16" s="21"/>
      <c r="E16" s="24"/>
      <c r="F16" s="24"/>
      <c r="G16" s="24"/>
      <c r="I16" s="25"/>
      <c r="J16" s="26"/>
      <c r="K16" s="26"/>
    </row>
    <row r="18" spans="1:12" s="31" customFormat="1" ht="25.5" x14ac:dyDescent="0.25">
      <c r="A18" s="29" t="s">
        <v>32</v>
      </c>
      <c r="B18" s="29" t="s">
        <v>2</v>
      </c>
      <c r="C18" s="29" t="s">
        <v>19</v>
      </c>
      <c r="D18" s="29" t="s">
        <v>3</v>
      </c>
      <c r="E18" s="29" t="s">
        <v>24</v>
      </c>
      <c r="F18" s="30" t="s">
        <v>4</v>
      </c>
      <c r="G18" s="30" t="s">
        <v>26</v>
      </c>
      <c r="H18" s="30" t="s">
        <v>5</v>
      </c>
      <c r="I18" s="30" t="s">
        <v>6</v>
      </c>
      <c r="J18" s="30" t="s">
        <v>7</v>
      </c>
      <c r="K18" s="30" t="s">
        <v>8</v>
      </c>
      <c r="L18" s="30" t="s">
        <v>9</v>
      </c>
    </row>
    <row r="19" spans="1:12" s="31" customFormat="1" ht="102.75" customHeight="1" x14ac:dyDescent="0.25">
      <c r="A19" s="7">
        <v>1</v>
      </c>
      <c r="B19" s="63" t="s">
        <v>40</v>
      </c>
      <c r="C19" s="13"/>
      <c r="D19" s="33">
        <v>1</v>
      </c>
      <c r="E19" s="7" t="s">
        <v>38</v>
      </c>
      <c r="F19" s="14"/>
      <c r="G19" s="15">
        <v>0</v>
      </c>
      <c r="H19" s="1">
        <f>+ROUND(F19*G19,0)</f>
        <v>0</v>
      </c>
      <c r="I19" s="1">
        <f>ROUND(F19+H19,0)</f>
        <v>0</v>
      </c>
      <c r="J19" s="1">
        <f>ROUND(F19*D19,0)</f>
        <v>0</v>
      </c>
      <c r="K19" s="1">
        <f>ROUND(J19*G19,0)</f>
        <v>0</v>
      </c>
      <c r="L19" s="2">
        <f>ROUND(J19+K19,0)</f>
        <v>0</v>
      </c>
    </row>
    <row r="20" spans="1:12" s="31" customFormat="1" ht="78" customHeight="1" x14ac:dyDescent="0.25">
      <c r="A20" s="7">
        <v>2</v>
      </c>
      <c r="B20" s="63" t="s">
        <v>41</v>
      </c>
      <c r="C20" s="13"/>
      <c r="D20" s="33">
        <v>8</v>
      </c>
      <c r="E20" s="7" t="s">
        <v>38</v>
      </c>
      <c r="F20" s="14"/>
      <c r="G20" s="15">
        <v>0</v>
      </c>
      <c r="H20" s="1">
        <f t="shared" ref="H20:H38" si="0">+ROUND(F20*G20,0)</f>
        <v>0</v>
      </c>
      <c r="I20" s="1">
        <f t="shared" ref="I20:I38" si="1">ROUND(F20+H20,0)</f>
        <v>0</v>
      </c>
      <c r="J20" s="1">
        <f t="shared" ref="J20:J38" si="2">ROUND(F20*D20,0)</f>
        <v>0</v>
      </c>
      <c r="K20" s="1">
        <f t="shared" ref="K20:K38" si="3">ROUND(J20*G20,0)</f>
        <v>0</v>
      </c>
      <c r="L20" s="2">
        <f t="shared" ref="L20:L38" si="4">ROUND(J20+K20,0)</f>
        <v>0</v>
      </c>
    </row>
    <row r="21" spans="1:12" s="31" customFormat="1" ht="90" customHeight="1" x14ac:dyDescent="0.25">
      <c r="A21" s="7">
        <v>3</v>
      </c>
      <c r="B21" s="63" t="s">
        <v>42</v>
      </c>
      <c r="C21" s="13"/>
      <c r="D21" s="33">
        <v>12</v>
      </c>
      <c r="E21" s="7" t="s">
        <v>38</v>
      </c>
      <c r="F21" s="14"/>
      <c r="G21" s="15">
        <v>0</v>
      </c>
      <c r="H21" s="1">
        <f t="shared" si="0"/>
        <v>0</v>
      </c>
      <c r="I21" s="1">
        <f t="shared" si="1"/>
        <v>0</v>
      </c>
      <c r="J21" s="1">
        <f t="shared" si="2"/>
        <v>0</v>
      </c>
      <c r="K21" s="1">
        <f t="shared" si="3"/>
        <v>0</v>
      </c>
      <c r="L21" s="2">
        <f t="shared" si="4"/>
        <v>0</v>
      </c>
    </row>
    <row r="22" spans="1:12" s="31" customFormat="1" ht="62.25" customHeight="1" x14ac:dyDescent="0.2">
      <c r="A22" s="7">
        <v>4</v>
      </c>
      <c r="B22" s="32" t="s">
        <v>43</v>
      </c>
      <c r="C22" s="13"/>
      <c r="D22" s="33">
        <v>1</v>
      </c>
      <c r="E22" s="7" t="s">
        <v>38</v>
      </c>
      <c r="F22" s="14"/>
      <c r="G22" s="15">
        <v>0</v>
      </c>
      <c r="H22" s="1">
        <f t="shared" si="0"/>
        <v>0</v>
      </c>
      <c r="I22" s="1">
        <f t="shared" si="1"/>
        <v>0</v>
      </c>
      <c r="J22" s="1">
        <f t="shared" si="2"/>
        <v>0</v>
      </c>
      <c r="K22" s="1">
        <f t="shared" si="3"/>
        <v>0</v>
      </c>
      <c r="L22" s="2">
        <f t="shared" si="4"/>
        <v>0</v>
      </c>
    </row>
    <row r="23" spans="1:12" s="31" customFormat="1" ht="155.25" customHeight="1" x14ac:dyDescent="0.25">
      <c r="A23" s="7">
        <v>5</v>
      </c>
      <c r="B23" s="63" t="s">
        <v>44</v>
      </c>
      <c r="C23" s="13"/>
      <c r="D23" s="33">
        <v>7</v>
      </c>
      <c r="E23" s="7" t="s">
        <v>38</v>
      </c>
      <c r="F23" s="14"/>
      <c r="G23" s="15">
        <v>0</v>
      </c>
      <c r="H23" s="1">
        <f t="shared" si="0"/>
        <v>0</v>
      </c>
      <c r="I23" s="1">
        <f t="shared" si="1"/>
        <v>0</v>
      </c>
      <c r="J23" s="1">
        <f t="shared" si="2"/>
        <v>0</v>
      </c>
      <c r="K23" s="1">
        <f t="shared" si="3"/>
        <v>0</v>
      </c>
      <c r="L23" s="2">
        <f t="shared" si="4"/>
        <v>0</v>
      </c>
    </row>
    <row r="24" spans="1:12" s="31" customFormat="1" ht="79.5" customHeight="1" x14ac:dyDescent="0.2">
      <c r="A24" s="7">
        <v>6</v>
      </c>
      <c r="B24" s="32" t="s">
        <v>45</v>
      </c>
      <c r="C24" s="13"/>
      <c r="D24" s="33">
        <v>4</v>
      </c>
      <c r="E24" s="7" t="s">
        <v>38</v>
      </c>
      <c r="F24" s="14"/>
      <c r="G24" s="15">
        <v>0</v>
      </c>
      <c r="H24" s="1">
        <f t="shared" si="0"/>
        <v>0</v>
      </c>
      <c r="I24" s="1">
        <f t="shared" si="1"/>
        <v>0</v>
      </c>
      <c r="J24" s="1">
        <f t="shared" si="2"/>
        <v>0</v>
      </c>
      <c r="K24" s="1">
        <f t="shared" si="3"/>
        <v>0</v>
      </c>
      <c r="L24" s="2">
        <f t="shared" si="4"/>
        <v>0</v>
      </c>
    </row>
    <row r="25" spans="1:12" s="31" customFormat="1" ht="69.75" customHeight="1" x14ac:dyDescent="0.2">
      <c r="A25" s="7">
        <v>7</v>
      </c>
      <c r="B25" s="32" t="s">
        <v>46</v>
      </c>
      <c r="C25" s="13"/>
      <c r="D25" s="33">
        <v>1</v>
      </c>
      <c r="E25" s="7" t="s">
        <v>38</v>
      </c>
      <c r="F25" s="14"/>
      <c r="G25" s="15">
        <v>0</v>
      </c>
      <c r="H25" s="1">
        <f t="shared" si="0"/>
        <v>0</v>
      </c>
      <c r="I25" s="1">
        <f t="shared" si="1"/>
        <v>0</v>
      </c>
      <c r="J25" s="1">
        <f t="shared" si="2"/>
        <v>0</v>
      </c>
      <c r="K25" s="1">
        <f t="shared" si="3"/>
        <v>0</v>
      </c>
      <c r="L25" s="2">
        <f t="shared" si="4"/>
        <v>0</v>
      </c>
    </row>
    <row r="26" spans="1:12" s="31" customFormat="1" ht="96" customHeight="1" x14ac:dyDescent="0.2">
      <c r="A26" s="7">
        <v>8</v>
      </c>
      <c r="B26" s="32" t="s">
        <v>47</v>
      </c>
      <c r="C26" s="13"/>
      <c r="D26" s="33">
        <v>1</v>
      </c>
      <c r="E26" s="7" t="s">
        <v>38</v>
      </c>
      <c r="F26" s="14"/>
      <c r="G26" s="15">
        <v>0</v>
      </c>
      <c r="H26" s="1">
        <f t="shared" si="0"/>
        <v>0</v>
      </c>
      <c r="I26" s="1">
        <f t="shared" si="1"/>
        <v>0</v>
      </c>
      <c r="J26" s="1">
        <f t="shared" si="2"/>
        <v>0</v>
      </c>
      <c r="K26" s="1">
        <f t="shared" si="3"/>
        <v>0</v>
      </c>
      <c r="L26" s="2">
        <f t="shared" si="4"/>
        <v>0</v>
      </c>
    </row>
    <row r="27" spans="1:12" s="31" customFormat="1" ht="99.75" x14ac:dyDescent="0.2">
      <c r="A27" s="7">
        <v>9</v>
      </c>
      <c r="B27" s="32" t="s">
        <v>48</v>
      </c>
      <c r="C27" s="13"/>
      <c r="D27" s="33">
        <v>2</v>
      </c>
      <c r="E27" s="7" t="s">
        <v>38</v>
      </c>
      <c r="F27" s="14"/>
      <c r="G27" s="15">
        <v>0</v>
      </c>
      <c r="H27" s="1">
        <f t="shared" si="0"/>
        <v>0</v>
      </c>
      <c r="I27" s="1">
        <f t="shared" si="1"/>
        <v>0</v>
      </c>
      <c r="J27" s="1">
        <f t="shared" si="2"/>
        <v>0</v>
      </c>
      <c r="K27" s="1">
        <f t="shared" si="3"/>
        <v>0</v>
      </c>
      <c r="L27" s="2">
        <f t="shared" si="4"/>
        <v>0</v>
      </c>
    </row>
    <row r="28" spans="1:12" s="31" customFormat="1" ht="85.5" x14ac:dyDescent="0.2">
      <c r="A28" s="7">
        <v>10</v>
      </c>
      <c r="B28" s="32" t="s">
        <v>49</v>
      </c>
      <c r="C28" s="13"/>
      <c r="D28" s="33">
        <v>2</v>
      </c>
      <c r="E28" s="7" t="s">
        <v>38</v>
      </c>
      <c r="F28" s="14"/>
      <c r="G28" s="15">
        <v>0</v>
      </c>
      <c r="H28" s="1">
        <f t="shared" si="0"/>
        <v>0</v>
      </c>
      <c r="I28" s="1">
        <f t="shared" si="1"/>
        <v>0</v>
      </c>
      <c r="J28" s="1">
        <f t="shared" si="2"/>
        <v>0</v>
      </c>
      <c r="K28" s="1">
        <f t="shared" si="3"/>
        <v>0</v>
      </c>
      <c r="L28" s="2">
        <f t="shared" si="4"/>
        <v>0</v>
      </c>
    </row>
    <row r="29" spans="1:12" s="31" customFormat="1" ht="99.75" x14ac:dyDescent="0.2">
      <c r="A29" s="7">
        <v>11</v>
      </c>
      <c r="B29" s="32" t="s">
        <v>50</v>
      </c>
      <c r="C29" s="13"/>
      <c r="D29" s="33">
        <v>5</v>
      </c>
      <c r="E29" s="7" t="s">
        <v>38</v>
      </c>
      <c r="F29" s="14"/>
      <c r="G29" s="15">
        <v>0</v>
      </c>
      <c r="H29" s="1">
        <f t="shared" si="0"/>
        <v>0</v>
      </c>
      <c r="I29" s="1">
        <f t="shared" si="1"/>
        <v>0</v>
      </c>
      <c r="J29" s="1">
        <f t="shared" si="2"/>
        <v>0</v>
      </c>
      <c r="K29" s="1">
        <f t="shared" si="3"/>
        <v>0</v>
      </c>
      <c r="L29" s="2">
        <f t="shared" si="4"/>
        <v>0</v>
      </c>
    </row>
    <row r="30" spans="1:12" s="31" customFormat="1" ht="99.75" x14ac:dyDescent="0.2">
      <c r="A30" s="7">
        <v>12</v>
      </c>
      <c r="B30" s="32" t="s">
        <v>51</v>
      </c>
      <c r="C30" s="13"/>
      <c r="D30" s="33">
        <v>3</v>
      </c>
      <c r="E30" s="7" t="s">
        <v>38</v>
      </c>
      <c r="F30" s="14"/>
      <c r="G30" s="15">
        <v>0</v>
      </c>
      <c r="H30" s="1">
        <f t="shared" si="0"/>
        <v>0</v>
      </c>
      <c r="I30" s="1">
        <f t="shared" si="1"/>
        <v>0</v>
      </c>
      <c r="J30" s="1">
        <f t="shared" si="2"/>
        <v>0</v>
      </c>
      <c r="K30" s="1">
        <f t="shared" si="3"/>
        <v>0</v>
      </c>
      <c r="L30" s="2">
        <f t="shared" si="4"/>
        <v>0</v>
      </c>
    </row>
    <row r="31" spans="1:12" s="31" customFormat="1" ht="99.75" x14ac:dyDescent="0.2">
      <c r="A31" s="7">
        <v>13</v>
      </c>
      <c r="B31" s="32" t="s">
        <v>52</v>
      </c>
      <c r="C31" s="13"/>
      <c r="D31" s="33">
        <v>10</v>
      </c>
      <c r="E31" s="7" t="s">
        <v>38</v>
      </c>
      <c r="F31" s="14"/>
      <c r="G31" s="15">
        <v>0</v>
      </c>
      <c r="H31" s="1">
        <f t="shared" si="0"/>
        <v>0</v>
      </c>
      <c r="I31" s="1">
        <f t="shared" si="1"/>
        <v>0</v>
      </c>
      <c r="J31" s="1">
        <f t="shared" si="2"/>
        <v>0</v>
      </c>
      <c r="K31" s="1">
        <f t="shared" si="3"/>
        <v>0</v>
      </c>
      <c r="L31" s="2">
        <f t="shared" si="4"/>
        <v>0</v>
      </c>
    </row>
    <row r="32" spans="1:12" s="31" customFormat="1" ht="85.5" x14ac:dyDescent="0.2">
      <c r="A32" s="7">
        <v>14</v>
      </c>
      <c r="B32" s="32" t="s">
        <v>53</v>
      </c>
      <c r="C32" s="13"/>
      <c r="D32" s="33">
        <v>2</v>
      </c>
      <c r="E32" s="7" t="s">
        <v>38</v>
      </c>
      <c r="F32" s="14"/>
      <c r="G32" s="15">
        <v>0</v>
      </c>
      <c r="H32" s="1">
        <f t="shared" si="0"/>
        <v>0</v>
      </c>
      <c r="I32" s="1">
        <f t="shared" si="1"/>
        <v>0</v>
      </c>
      <c r="J32" s="1">
        <f t="shared" si="2"/>
        <v>0</v>
      </c>
      <c r="K32" s="1">
        <f t="shared" si="3"/>
        <v>0</v>
      </c>
      <c r="L32" s="2">
        <f t="shared" si="4"/>
        <v>0</v>
      </c>
    </row>
    <row r="33" spans="1:12" s="31" customFormat="1" ht="85.5" x14ac:dyDescent="0.2">
      <c r="A33" s="7">
        <v>15</v>
      </c>
      <c r="B33" s="32" t="s">
        <v>54</v>
      </c>
      <c r="C33" s="13"/>
      <c r="D33" s="33">
        <v>1</v>
      </c>
      <c r="E33" s="7" t="s">
        <v>38</v>
      </c>
      <c r="F33" s="14"/>
      <c r="G33" s="15">
        <v>0</v>
      </c>
      <c r="H33" s="1">
        <f t="shared" si="0"/>
        <v>0</v>
      </c>
      <c r="I33" s="1">
        <f t="shared" si="1"/>
        <v>0</v>
      </c>
      <c r="J33" s="1">
        <f t="shared" si="2"/>
        <v>0</v>
      </c>
      <c r="K33" s="1">
        <f t="shared" si="3"/>
        <v>0</v>
      </c>
      <c r="L33" s="2">
        <f t="shared" si="4"/>
        <v>0</v>
      </c>
    </row>
    <row r="34" spans="1:12" s="31" customFormat="1" ht="85.5" x14ac:dyDescent="0.2">
      <c r="A34" s="7">
        <v>16</v>
      </c>
      <c r="B34" s="32" t="s">
        <v>55</v>
      </c>
      <c r="C34" s="13"/>
      <c r="D34" s="33">
        <v>2</v>
      </c>
      <c r="E34" s="7" t="s">
        <v>38</v>
      </c>
      <c r="F34" s="14"/>
      <c r="G34" s="15">
        <v>0</v>
      </c>
      <c r="H34" s="1">
        <f t="shared" si="0"/>
        <v>0</v>
      </c>
      <c r="I34" s="1">
        <f t="shared" si="1"/>
        <v>0</v>
      </c>
      <c r="J34" s="1">
        <f t="shared" si="2"/>
        <v>0</v>
      </c>
      <c r="K34" s="1">
        <f t="shared" si="3"/>
        <v>0</v>
      </c>
      <c r="L34" s="2">
        <f t="shared" si="4"/>
        <v>0</v>
      </c>
    </row>
    <row r="35" spans="1:12" s="31" customFormat="1" ht="85.5" x14ac:dyDescent="0.2">
      <c r="A35" s="7">
        <v>17</v>
      </c>
      <c r="B35" s="32" t="s">
        <v>56</v>
      </c>
      <c r="C35" s="13"/>
      <c r="D35" s="33">
        <v>1</v>
      </c>
      <c r="E35" s="7" t="s">
        <v>38</v>
      </c>
      <c r="F35" s="14"/>
      <c r="G35" s="15">
        <v>0</v>
      </c>
      <c r="H35" s="1">
        <f t="shared" si="0"/>
        <v>0</v>
      </c>
      <c r="I35" s="1">
        <f t="shared" si="1"/>
        <v>0</v>
      </c>
      <c r="J35" s="1">
        <f t="shared" si="2"/>
        <v>0</v>
      </c>
      <c r="K35" s="1">
        <f t="shared" si="3"/>
        <v>0</v>
      </c>
      <c r="L35" s="2">
        <f t="shared" si="4"/>
        <v>0</v>
      </c>
    </row>
    <row r="36" spans="1:12" s="31" customFormat="1" ht="93" customHeight="1" x14ac:dyDescent="0.2">
      <c r="A36" s="7">
        <v>18</v>
      </c>
      <c r="B36" s="32" t="s">
        <v>57</v>
      </c>
      <c r="C36" s="13"/>
      <c r="D36" s="33">
        <v>2</v>
      </c>
      <c r="E36" s="7" t="s">
        <v>38</v>
      </c>
      <c r="F36" s="14"/>
      <c r="G36" s="15">
        <v>0</v>
      </c>
      <c r="H36" s="1">
        <f t="shared" si="0"/>
        <v>0</v>
      </c>
      <c r="I36" s="1">
        <f t="shared" si="1"/>
        <v>0</v>
      </c>
      <c r="J36" s="1">
        <f t="shared" si="2"/>
        <v>0</v>
      </c>
      <c r="K36" s="1">
        <f t="shared" si="3"/>
        <v>0</v>
      </c>
      <c r="L36" s="2">
        <f t="shared" si="4"/>
        <v>0</v>
      </c>
    </row>
    <row r="37" spans="1:12" s="31" customFormat="1" ht="122.25" customHeight="1" x14ac:dyDescent="0.25">
      <c r="A37" s="7">
        <v>19</v>
      </c>
      <c r="B37" s="65" t="s">
        <v>58</v>
      </c>
      <c r="C37" s="13"/>
      <c r="D37" s="33">
        <v>4</v>
      </c>
      <c r="E37" s="7" t="s">
        <v>38</v>
      </c>
      <c r="F37" s="14"/>
      <c r="G37" s="15">
        <v>0</v>
      </c>
      <c r="H37" s="1">
        <f t="shared" si="0"/>
        <v>0</v>
      </c>
      <c r="I37" s="1">
        <f t="shared" si="1"/>
        <v>0</v>
      </c>
      <c r="J37" s="1">
        <f t="shared" si="2"/>
        <v>0</v>
      </c>
      <c r="K37" s="1">
        <f t="shared" si="3"/>
        <v>0</v>
      </c>
      <c r="L37" s="2">
        <f t="shared" si="4"/>
        <v>0</v>
      </c>
    </row>
    <row r="38" spans="1:12" s="31" customFormat="1" ht="175.5" customHeight="1" x14ac:dyDescent="0.25">
      <c r="A38" s="7">
        <v>20</v>
      </c>
      <c r="B38" s="65" t="s">
        <v>59</v>
      </c>
      <c r="C38" s="13"/>
      <c r="D38" s="33">
        <v>1</v>
      </c>
      <c r="E38" s="7" t="s">
        <v>60</v>
      </c>
      <c r="F38" s="64">
        <v>10084034</v>
      </c>
      <c r="G38" s="15">
        <v>0.19</v>
      </c>
      <c r="H38" s="1">
        <f t="shared" si="0"/>
        <v>1915966</v>
      </c>
      <c r="I38" s="1">
        <f t="shared" si="1"/>
        <v>12000000</v>
      </c>
      <c r="J38" s="1">
        <f t="shared" si="2"/>
        <v>10084034</v>
      </c>
      <c r="K38" s="1">
        <f t="shared" si="3"/>
        <v>1915966</v>
      </c>
      <c r="L38" s="2">
        <f t="shared" si="4"/>
        <v>12000000</v>
      </c>
    </row>
    <row r="39" spans="1:12" s="31" customFormat="1" ht="42" customHeight="1" thickBot="1" x14ac:dyDescent="0.25">
      <c r="A39" s="27"/>
      <c r="B39" s="53"/>
      <c r="C39" s="53"/>
      <c r="D39" s="53"/>
      <c r="E39" s="53"/>
      <c r="F39" s="53"/>
      <c r="G39" s="53"/>
      <c r="H39" s="53"/>
      <c r="I39" s="53"/>
      <c r="J39" s="54"/>
      <c r="K39" s="8" t="s">
        <v>23</v>
      </c>
      <c r="L39" s="4">
        <f>SUMIF(G:G,0%,J:J)</f>
        <v>0</v>
      </c>
    </row>
    <row r="40" spans="1:12" s="31" customFormat="1" ht="29.25" customHeight="1" thickBot="1" x14ac:dyDescent="0.25">
      <c r="A40" s="39" t="s">
        <v>25</v>
      </c>
      <c r="B40" s="40"/>
      <c r="C40" s="40"/>
      <c r="D40" s="40"/>
      <c r="E40" s="40"/>
      <c r="F40" s="40"/>
      <c r="G40" s="40"/>
      <c r="H40" s="40"/>
      <c r="I40" s="40"/>
      <c r="J40" s="41"/>
      <c r="K40" s="12" t="s">
        <v>10</v>
      </c>
      <c r="L40" s="4">
        <f>SUMIF(G:G,5%,J:J)</f>
        <v>0</v>
      </c>
    </row>
    <row r="41" spans="1:12" s="31" customFormat="1" ht="77.25" customHeight="1" x14ac:dyDescent="0.2">
      <c r="A41" s="37" t="s">
        <v>39</v>
      </c>
      <c r="B41" s="37"/>
      <c r="C41" s="37"/>
      <c r="D41" s="37"/>
      <c r="E41" s="37"/>
      <c r="F41" s="37"/>
      <c r="G41" s="37"/>
      <c r="H41" s="37"/>
      <c r="I41" s="37"/>
      <c r="J41" s="37"/>
      <c r="K41" s="8" t="s">
        <v>11</v>
      </c>
      <c r="L41" s="4">
        <f>SUMIF(G:G,19%,J:J)</f>
        <v>10084034</v>
      </c>
    </row>
    <row r="42" spans="1:12" s="31" customFormat="1" ht="20.25" customHeight="1" x14ac:dyDescent="0.2">
      <c r="A42" s="38"/>
      <c r="B42" s="38"/>
      <c r="C42" s="38"/>
      <c r="D42" s="38"/>
      <c r="E42" s="38"/>
      <c r="F42" s="38"/>
      <c r="G42" s="38"/>
      <c r="H42" s="38"/>
      <c r="I42" s="38"/>
      <c r="J42" s="38"/>
      <c r="K42" s="9" t="s">
        <v>7</v>
      </c>
      <c r="L42" s="5">
        <f>SUM(L39:L41)</f>
        <v>10084034</v>
      </c>
    </row>
    <row r="43" spans="1:12" s="31" customFormat="1" ht="23.25" customHeight="1" x14ac:dyDescent="0.2">
      <c r="A43" s="38"/>
      <c r="B43" s="38"/>
      <c r="C43" s="38"/>
      <c r="D43" s="38"/>
      <c r="E43" s="38"/>
      <c r="F43" s="38"/>
      <c r="G43" s="38"/>
      <c r="H43" s="38"/>
      <c r="I43" s="38"/>
      <c r="J43" s="38"/>
      <c r="K43" s="10" t="s">
        <v>12</v>
      </c>
      <c r="L43" s="6">
        <f>ROUND(L40*5%,0)</f>
        <v>0</v>
      </c>
    </row>
    <row r="44" spans="1:12" s="31" customFormat="1" x14ac:dyDescent="0.2">
      <c r="A44" s="38"/>
      <c r="B44" s="38"/>
      <c r="C44" s="38"/>
      <c r="D44" s="38"/>
      <c r="E44" s="38"/>
      <c r="F44" s="38"/>
      <c r="G44" s="38"/>
      <c r="H44" s="38"/>
      <c r="I44" s="38"/>
      <c r="J44" s="38"/>
      <c r="K44" s="10" t="s">
        <v>13</v>
      </c>
      <c r="L44" s="4">
        <f>ROUND(L41*19%,0)</f>
        <v>1915966</v>
      </c>
    </row>
    <row r="45" spans="1:12" s="31" customFormat="1" ht="40.5" customHeight="1" x14ac:dyDescent="0.2">
      <c r="A45" s="38"/>
      <c r="B45" s="38"/>
      <c r="C45" s="38"/>
      <c r="D45" s="38"/>
      <c r="E45" s="38"/>
      <c r="F45" s="38"/>
      <c r="G45" s="38"/>
      <c r="H45" s="38"/>
      <c r="I45" s="38"/>
      <c r="J45" s="38"/>
      <c r="K45" s="9" t="s">
        <v>14</v>
      </c>
      <c r="L45" s="5">
        <f>SUM(L43:L44)</f>
        <v>1915966</v>
      </c>
    </row>
    <row r="46" spans="1:12" s="31" customFormat="1" ht="59.25" customHeight="1" x14ac:dyDescent="0.2">
      <c r="A46" s="38"/>
      <c r="B46" s="38"/>
      <c r="C46" s="38"/>
      <c r="D46" s="38"/>
      <c r="E46" s="38"/>
      <c r="F46" s="38"/>
      <c r="G46" s="38"/>
      <c r="H46" s="38"/>
      <c r="I46" s="38"/>
      <c r="J46" s="38"/>
      <c r="K46" s="11" t="s">
        <v>15</v>
      </c>
      <c r="L46" s="5">
        <f>+L42+L45</f>
        <v>12000000</v>
      </c>
    </row>
    <row r="48" spans="1:12" x14ac:dyDescent="0.25">
      <c r="B48" s="36"/>
      <c r="C48" s="36"/>
    </row>
    <row r="49" spans="1:3" x14ac:dyDescent="0.25">
      <c r="B49" s="36"/>
      <c r="C49" s="36"/>
    </row>
    <row r="50" spans="1:3" x14ac:dyDescent="0.25">
      <c r="B50" s="51"/>
      <c r="C50" s="51"/>
    </row>
    <row r="51" spans="1:3" ht="15.75" thickBot="1" x14ac:dyDescent="0.3">
      <c r="B51" s="52"/>
      <c r="C51" s="52"/>
    </row>
    <row r="52" spans="1:3" x14ac:dyDescent="0.25">
      <c r="B52" s="43" t="s">
        <v>20</v>
      </c>
      <c r="C52" s="43"/>
    </row>
    <row r="54" spans="1:3" x14ac:dyDescent="0.25">
      <c r="A54" s="34" t="s">
        <v>37</v>
      </c>
    </row>
  </sheetData>
  <sheetProtection algorithmName="SHA-512" hashValue="jsi3mz0VWLrQ3h3OVP7frKgTnpSzYCxc2AGZ6tjxOk56YYo3BT/OM41GjW0F9ai8T5WbGQO/7F7ij9Pe5LgNWQ==" saltValue="Y6fcrhORoAXTNrS7QPtF2w==" spinCount="100000" sheet="1" selectLockedCells="1"/>
  <mergeCells count="20">
    <mergeCell ref="A2:A5"/>
    <mergeCell ref="D11:G11"/>
    <mergeCell ref="K2:L2"/>
    <mergeCell ref="K3:L3"/>
    <mergeCell ref="K4:L4"/>
    <mergeCell ref="K5:L5"/>
    <mergeCell ref="A11:B15"/>
    <mergeCell ref="B2:J2"/>
    <mergeCell ref="B3:J3"/>
    <mergeCell ref="B4:J5"/>
    <mergeCell ref="A41:J46"/>
    <mergeCell ref="A40:J40"/>
    <mergeCell ref="A9:B9"/>
    <mergeCell ref="B52:C52"/>
    <mergeCell ref="D13:G13"/>
    <mergeCell ref="D15:G15"/>
    <mergeCell ref="F9:G9"/>
    <mergeCell ref="J9:K9"/>
    <mergeCell ref="B50:C51"/>
    <mergeCell ref="B39:J39"/>
  </mergeCells>
  <dataValidations count="1">
    <dataValidation type="whole" allowBlank="1" showInputMessage="1" showErrorMessage="1" sqref="F19:F38"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Angelica</cp:lastModifiedBy>
  <dcterms:created xsi:type="dcterms:W3CDTF">2017-04-28T13:22:52Z</dcterms:created>
  <dcterms:modified xsi:type="dcterms:W3CDTF">2021-11-04T04:08:15Z</dcterms:modified>
</cp:coreProperties>
</file>