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hyvalbuena\OneDrive - Universidad de Cundinamarca\HEIDY\F-CD- 125 INSUMOS AGRICOLAS\DOCUMENTOS A PUBLICAR\"/>
    </mc:Choice>
  </mc:AlternateContent>
  <xr:revisionPtr revIDLastSave="58" documentId="13_ncr:1_{0EB03829-525F-4C5C-9F25-97095C261C69}" xr6:coauthVersionLast="36" xr6:coauthVersionMax="45" xr10:uidLastSave="{813402D4-D483-4292-BEE4-2F15DFFB8D76}"/>
  <bookViews>
    <workbookView xWindow="-120" yWindow="-120" windowWidth="20730" windowHeight="11160" xr2:uid="{00000000-000D-0000-FFFF-FFFF00000000}"/>
  </bookViews>
  <sheets>
    <sheet name="Hoja1" sheetId="1" r:id="rId1"/>
    <sheet name="Hoja2" sheetId="2" state="hidden" r:id="rId2"/>
  </sheets>
  <externalReferences>
    <externalReference r:id="rId3"/>
  </externalReferences>
  <definedNames>
    <definedName name="_xlnm.Print_Area" localSheetId="0">Hoja1!$A$1:$L$101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L22" i="1" l="1"/>
  <c r="L23" i="1"/>
  <c r="L24" i="1"/>
  <c r="L25" i="1"/>
  <c r="L26" i="1"/>
  <c r="L27" i="1"/>
  <c r="L28" i="1"/>
  <c r="L29" i="1"/>
  <c r="L30" i="1"/>
  <c r="L31" i="1"/>
  <c r="L32" i="1"/>
  <c r="L33" i="1"/>
  <c r="L34" i="1"/>
  <c r="L35" i="1"/>
  <c r="L36"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K22" i="1"/>
  <c r="K23" i="1"/>
  <c r="K24" i="1"/>
  <c r="K25" i="1"/>
  <c r="K26" i="1"/>
  <c r="K27" i="1"/>
  <c r="K28" i="1"/>
  <c r="K29" i="1"/>
  <c r="K30" i="1"/>
  <c r="K31" i="1"/>
  <c r="K32" i="1"/>
  <c r="K33" i="1"/>
  <c r="K34" i="1"/>
  <c r="K35" i="1"/>
  <c r="K36"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L84" i="1" s="1"/>
  <c r="J20" i="1"/>
  <c r="J21" i="1"/>
  <c r="J22" i="1"/>
  <c r="J23" i="1"/>
  <c r="J24" i="1"/>
  <c r="J25" i="1"/>
  <c r="J26" i="1"/>
  <c r="J27" i="1"/>
  <c r="J28" i="1"/>
  <c r="J29" i="1"/>
  <c r="J30" i="1"/>
  <c r="J31" i="1"/>
  <c r="J32" i="1"/>
  <c r="J33" i="1"/>
  <c r="J34" i="1"/>
  <c r="J35" i="1"/>
  <c r="J36" i="1"/>
  <c r="J37" i="1"/>
  <c r="K37" i="1" s="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K85" i="1" s="1"/>
  <c r="I22" i="1"/>
  <c r="I23" i="1"/>
  <c r="I24" i="1"/>
  <c r="I25" i="1"/>
  <c r="I26" i="1"/>
  <c r="I27" i="1"/>
  <c r="I28" i="1"/>
  <c r="I29" i="1"/>
  <c r="I30" i="1"/>
  <c r="I31" i="1"/>
  <c r="I32" i="1"/>
  <c r="I33" i="1"/>
  <c r="I34" i="1"/>
  <c r="I35" i="1"/>
  <c r="I36"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H20" i="1"/>
  <c r="I20" i="1" s="1"/>
  <c r="H21" i="1"/>
  <c r="I21" i="1" s="1"/>
  <c r="H22" i="1"/>
  <c r="H23" i="1"/>
  <c r="H24" i="1"/>
  <c r="H25" i="1"/>
  <c r="H26" i="1"/>
  <c r="H27" i="1"/>
  <c r="H28" i="1"/>
  <c r="H29" i="1"/>
  <c r="H30" i="1"/>
  <c r="H31" i="1"/>
  <c r="H32" i="1"/>
  <c r="H33" i="1"/>
  <c r="H34" i="1"/>
  <c r="H35" i="1"/>
  <c r="H36" i="1"/>
  <c r="H37" i="1"/>
  <c r="I37" i="1" s="1"/>
  <c r="H38" i="1"/>
  <c r="H39"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I84" i="1" s="1"/>
  <c r="H85" i="1"/>
  <c r="I85" i="1" s="1"/>
  <c r="B61" i="1"/>
  <c r="B62" i="1"/>
  <c r="B63" i="1"/>
  <c r="B64" i="1"/>
  <c r="B65" i="1"/>
  <c r="B66" i="1"/>
  <c r="B67" i="1"/>
  <c r="B68" i="1"/>
  <c r="B69" i="1"/>
  <c r="B70" i="1"/>
  <c r="B71" i="1"/>
  <c r="B72" i="1"/>
  <c r="B73" i="1"/>
  <c r="B74" i="1"/>
  <c r="B75" i="1"/>
  <c r="B76" i="1"/>
  <c r="B77" i="1"/>
  <c r="B78" i="1"/>
  <c r="B79" i="1"/>
  <c r="B80" i="1"/>
  <c r="B81" i="1"/>
  <c r="B82" i="1"/>
  <c r="B83" i="1"/>
  <c r="B84" i="1"/>
  <c r="B85" i="1"/>
  <c r="L85" i="1" l="1"/>
  <c r="L37" i="1"/>
  <c r="L21" i="1"/>
  <c r="K21" i="1"/>
  <c r="K20" i="1"/>
  <c r="L20" i="1" s="1"/>
  <c r="J19" i="1"/>
  <c r="I19" i="1"/>
  <c r="K19" i="1" l="1"/>
  <c r="L19" i="1" s="1"/>
  <c r="L87" i="1"/>
  <c r="L90" i="1" s="1"/>
  <c r="L88" i="1" l="1"/>
  <c r="L91" i="1" s="1"/>
  <c r="L86" i="1"/>
  <c r="L92" i="1" l="1"/>
  <c r="L89" i="1"/>
  <c r="L9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<sst xmlns="http://schemas.openxmlformats.org/spreadsheetml/2006/main" count="149" uniqueCount="90">
  <si>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</si>
  <si>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</si>
  <si>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</si>
  <si>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</si>
  <si>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</si>
  <si>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</si>
  <si>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</si>
  <si>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</si>
  <si>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</si>
  <si>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</si>
  <si>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</si>
  <si>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</si>
  <si>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</si>
  <si>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</si>
  <si>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</si>
  <si>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</si>
  <si>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</si>
  <si>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</si>
  <si>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</si>
  <si>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</si>
  <si>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</si>
  <si>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</si>
  <si>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</si>
  <si>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</si>
  <si>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</si>
  <si>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</si>
  <si>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</si>
  <si>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</si>
  <si>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</si>
  <si>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</si>
  <si>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</si>
  <si>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</si>
  <si>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</si>
  <si>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</si>
  <si>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</si>
  <si>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</si>
  <si>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</si>
  <si>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</si>
  <si>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</si>
  <si>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Fertilizante granulado para aplicacion edafica Fosfato diamonico 18-46-0 Presentacion bulto 50 Kilogramos.Unidad Agroambiental el Vergel</t>
  </si>
  <si>
    <t>BULTO</t>
  </si>
  <si>
    <t>Abono Organico molido tipo gallinza: certificado por el ICA. COMPOSICION GARANTIZADA • Nitrógeno 1.7% • Fosforo 2% • Potasio 2% • Calcio 2% • Carbono Orgánico Oxidable 15% • Capacidad de Intercambio Catiónico 45 (meq /100 g); se reduce cantidades de 100 a 80 bultos</t>
  </si>
  <si>
    <t>Abono quimico granulado. Nitrogeno: 13% Fosforo asimilable: 26% Potasio: 6% Presentacion en bulto de 50 kilogramos Unidad Agroambiental el Vergel</t>
  </si>
  <si>
    <t>Cal agricola. Calcio 30% Magnesio 14% Humedad maxima 1%. Presentacion: Bolsa de polipropileno externa y bolsa de polietileno interna; (bulto) por 50 kilos de peso Unidad Agroambiental el Vergel</t>
  </si>
  <si>
    <t>Cascarilla de arroz. Presentacion por pacas. Unidad Agroambiental el Vergel</t>
  </si>
  <si>
    <t>Fertilizante foliar. AMINOÁCIDOS LIBRES: 95.00 g/lt = 7.9 % EXTRACTO ALGAS MARINAS: 55.00 g/lt = 4.5 % NITRÓGENO TOTAL (N): 70.00 g/lt = 5.8 % NITRÓGENO UREICO (N): 64.00 g/lt = 5.3 % NITROGENO ORGANICO (N): 6.00 g/lt = 0.5 % POTASIO SOLUBLE EN AGUA(K2O)100.00 g/lt = 8.3 % MAGNESIO (MgO): 2.50 g/lt = 0.20 % AZUFRE TOTAL (S): 3.70 g/lt = 0.33 % ZINC (Zn): 0.80 g/lt = 0.06 % HIERRO (Fe): 1.30 g/lt = 0.10 % COBRE (Cu): 0.70 g/lt = 0.05 % MANGANESO (Mn): 0.60 g/lt = 0.05 % BORO (B) 0.30 g/lt = 0.02 % MOLIBDENO (Mo) 0.05 g/lt = 0.005 % CARBOHIDRATOS (ENN)* 62.30 g/lt  Unidad Agroambiental el Vergel</t>
  </si>
  <si>
    <t>Fertilizante foliar. Concentrado soluble - SL Grado: 0-29-19 Estado liquido incoloro. FÓSFORO ASIMILABLE (P2O5) 385.0 g/L POTASIO SOLUBLE EN AGUA (K2O) 260.0 g/L Unidad Agroambiental el Vergel</t>
  </si>
  <si>
    <t>FERTILIZANTE ORGÁNICO MINERAL NITROGENO TOTAL (N) 45,05 g/L NITROGENO ORGANICO (N) 14,70 g/L NITROGENO UREICO (N) 30,80 g/L FÓSFORO ASIMILABLE (P2O5 ) 34,00 g/L CARBONO ORGÁNICO OXIDABLE 53,70 g/L DENSIDAD A 20°C 1,17 g/L pH EN SOLUCION AL 10% 3,0 CONDUCTIVIDAD ELÉCTRICA 37,0 dS/m Salmonella sp. Ausente en 25ml del producto ENTEROBACTERIAS &gt; 10 UFC por ml de producto PRESENTACIÓN: galon de 4 litros Unidad Agroambiental el Vergel</t>
  </si>
  <si>
    <t>Fertilizante. NITROGENO 7,00 (N) FOSFORO 3.50 (P2O5) POTASIO 5.90 (K2O) AMINOACIDOS LIBRES 51.4 Unidad Agroambiental el Vergel</t>
  </si>
  <si>
    <t>Fertilizante. Nitrógeno como total N 4.8% Fosforo como P2O5 22.0% Potasio como K20 15.5% Magnesio como Mg 0.3% Azufre como S 0.4% Boro como B 150.0 ppm Ácidos húmicos y Fúlvico 2.9% Penetrantes 3.0% Activadores metabólicos 500.0 ppm Unidad Agroambiental el Vergel</t>
  </si>
  <si>
    <t>Fungicida Ingrediente Activo y Concentración: Fosfito monopotásico y dipotásico 45.8%, Equivalente a 400 g/L de ácido fosforoso, presente en forma de fosfito monopotásico y dipotásico Formulación: Concentrado Soluble (SL) Estado liquido. pH: 5.5-6. Unidad Agroambiental el Vergel</t>
  </si>
  <si>
    <t>Fungicida agricola. Ingrediente activo Mancozeb. Concentración y Formulación 80 % p/p WP  (Polvo mojable) 800 g/Kg. Color amarillo. Unidad Agroambiental el Vergel</t>
  </si>
  <si>
    <t>Fungicida agricola. Ingrediente Activo: BENOMYL Metyl-1-(Butilcarbamoyl) Bencimidazol-2-ilcarbamato 500 g/Kg Ingredientes aditivos: c.s.p 1 kilogramo.Unidad Agroambiental el Vergel</t>
  </si>
  <si>
    <t>Fungicida agricola. Ingrediente activo: Fosetil – aluminio 800 g/kg Tris (etilfosfonato) de aluminio. Ingredientes aditivos: c.s.p. 1 Kilo. Presentacion: bolsa de 1 kilogramo.Unidad Agroambiental el Vergel</t>
  </si>
  <si>
    <t>Fungicida. Ingrediente Activo: BENOMYL - Metyl-1-(Butilcarbamoyl) Bencimidazol-2-ilcarbamato 500 g/Kg Ingredientes aditivos: c.s.p 1 kilogramo Unidad Agroambiental el Vergel</t>
  </si>
  <si>
    <t>Herbicida. Estado físico : Líquido. Color : Verde oscuro. Olor : no disponible pH : 6,5 – 7,5 Componentes: Diclorato de paraquat : 14,7 % Dodecilbenzenosulfonato de sodio: 5 - 10 % Eter nonilfenil polietilen glicol: 1-5%. 2-amino-4,5-dih ydro-6- methyl-4propyl-s-triazole-[1, 5-a]pyrimidin-5one: 0-1% Unidad Agroambiental el Vergel</t>
  </si>
  <si>
    <t>Herbicida. Ingrediente activo: Glifosato. Concentracion: 480 g/L. Concentrado Soluble- SL.Unidad Agroambiental el Vergel</t>
  </si>
  <si>
    <t>cambiar por  por no tener registro ICA: Inóculo microbial para compostaje LACTOBACILLUS CASEI 1x10e6ufc/ml + RHODOPSEUDOMONAS PALUSTRIS 2x10e4ufc/ml + SACCHAROMYCES CEREVISIAE 2.5x10e6ufc/ml. SC</t>
  </si>
  <si>
    <t>Insecticida agricola. Ingrediente activo: Methomyl 200 g/L S-methyl (EZ)-N-(methylcarbamoyloxy)thioacetimidate, de formulación a 20 °C. Concentrado emulsionable.Unidad Agroambiental el Vergel</t>
  </si>
  <si>
    <t>Insecticida. Ingrediente activo: Fipronil 200 g/L Unidad Agroambiental el Vergel</t>
  </si>
  <si>
    <t>Nematicida y acaricida organico. Solución orgánica de una sal de un ácido graso saturado. Ingrediente activo extracto de ruda 100 g/lt. Apariencia liquida homogenea. pH 7.5+-0.5 presentacion envase de 1 litro. Unidad Agroambiental el Vergel</t>
  </si>
  <si>
    <t>Regulador fisiologico. bioestimulante y antiestresante vegetal líquido. concentrado soluble (SL), con ingredientes activos AATC (Derivado de L-Cisteina) y Acido fólico. Estado Físico: Líquido amarilloso pH: 7.0 Unidad Agroambiental el Vergel</t>
  </si>
  <si>
    <t>Bioestimulante y regulador fisiologico con Moleculas Organicas (Purinas Acidos Nucleicos (DNA y RNA) Vitamina A  Porfirinas Morfogenos y Glicocidos) 30 mg/L , Moleculas Inorganicas: (K Cl NO3 Na SO4 SiO2 B Al Mg P Ca Cu Mn Se Ni Co Sb Cr Ba Zn Ag - Mo) 4.2 mg/L presentacion Litro. Unidad Agroambiental La Esperanza</t>
  </si>
  <si>
    <t>Fertilizante con formula reforzada de micronu­trientes y nutrientes secundarios complementado con nitrogeno y fosforo.Nitrogeno total (N) 8.0% Nitrogeno amoniacal (N) 1% Nitrogeno ureico (N) 7% Fosforo asimilable (P2O5) 5.0% Calcio (CaO) 18.0% Magnesio (MgO) 6.0% Azufre (S) 1.6% Boro (B) 1.0% Cobre (Cu) 0.14% Molibdeno (Mo) 0.005% Zinc (Zn) 2.5% . Presentacion bulto de 46 Kilogramos.Unidad Agroambiental La Esperanza.</t>
  </si>
  <si>
    <t>Fertilizante de ultima tecnologia que reduce las perdidas de nitrogeno por volatilizacion.Nitrogeno(N) 40% Azufre 6% Presentacion Bulto 45 Kg</t>
  </si>
  <si>
    <t>Fertilizante edafico granulado N,P,K 10-30-10.presentacion bulto 50 Kilogramos.Unidad Agroambiental La Esperanza</t>
  </si>
  <si>
    <t>Fertilizante granulado para aplicacion edafica Cloruro de Potasio 0-0-60 presentacion bulto 50 kilogramos.Unidad Agroambiental La Esperanza.</t>
  </si>
  <si>
    <t>Fertilizante granulado para aplicacion edafica Fosfato diamonico 18-46-0 Presentacion bulto 50 Kilogramos.Unidad Agroambiental La Esperanza</t>
  </si>
  <si>
    <t>Fertilizante granular tradicional.N 17%, N nitrico 7.3%, N amoniacal 9.7%, P2O5 6%, K2O 18%, MgO 2%, S 1.6%,B 0.2%, Zn 0.1%.Presentacion bulto. Unidad Agroambiental La Esperanza</t>
  </si>
  <si>
    <t>Fertilizante Nitrato de Calcio N 15.45% N nítrico 14.45% N amoniacal 1.2% CaO 25.5% B 0.3%. Presentacion bulto de 25 kilogramos. Unidad Agroambiental La Esperanza</t>
  </si>
  <si>
    <t>fertilizante solido nitrogenado Urea al 46%tipo prilled. Presentacion Bulto x 50 Kg.Unidad Agroambiental La Esperanza</t>
  </si>
  <si>
    <t>fungicida combinado a base de metalaxil-m (sistemico) y mancozeb (protectante), especialmente indicado para la prevencion y el control de la gota (Phytoph-thora infestans) en los cultivos de papa y tomate, para el control del mildeo velloso (Peronospora sparsa) en el cultivos de rosas y Mildeo velloso o Cenicilla (Pero-nospora destructor Berk) en cebolla.Composicion: 640 g/KGMANCOZEB40 g/KGMETALAXILO. Presentacion bolsa 375 gramos.Unidad Agroambiental La Esperanza</t>
  </si>
  <si>
    <t>fungicida sistemico del grupo de los triazoles, con propiedades preventivas y curativas. Ingrediente activo: Cyproconazole: (2RS,3RS;2RS,3SR)-2-(4-chlorophenyl)-3-cyclopropyl-1-(1H-1,2,4-triazol-1-yl)butan-2-ol; 100 g/litro de formulacion a 20 °C. presentacion frasco 100 c.c.Unidad Agroambiental La Esperanza</t>
  </si>
  <si>
    <t>Herbicida Agricola Derivado fosfinico Inhibidor de la glutamine sintetasa Concentrado soluble - SL Glufosinato de amonio: ammonium (2RS) ¿ 2-ami- no-4-(methylphosphirato)butyric-acid; 150 g por litro de formulacion a 20 °C. Ingredientes aditivos: c.s.p. 1 litro. Presentacion Litro.Unidad Agroambiental La Esperanza</t>
  </si>
  <si>
    <t>Herbicida selectivo para ser aplicado en pre-emergencia o en emergencia temprana de malezas. Controla malezas de hoja ancha y gramineas anuales en cultivos de maiz.INGREDIENTES ACTIVOS: Atrazina 80% bolsas de 1 Kilogramo.Unidad Agroambiental La Esperanza</t>
  </si>
  <si>
    <t>INOCULANTE BIOLOGICO DE USO AGRICOLA Glomus fasciculatum, Scutellospora heterogama, Glomus mosseae, Glomus manihotis, Acaulospora rugosa y Entrophospora colombiana.pH 6,0 ¿ 6,5 % HUMEDAD 14 ¿ 18,6 % RAICES COLONIZADAS Minimo 70% CONCENTRACION ESPORAS 300 esporas/gramo. presentacion bulto por 10 kilogramos.Unidad Agroambiental La Esperanza</t>
  </si>
  <si>
    <t>Insecticida Biologico con base en la mezcla de los hongos Trichoderma sp. y Paecilomyces sp., ideales para el control de hongos y nematodos fitoparasitos.presentacion bolsa de 500 gramos Unidad Agroambiental la Esperanza.</t>
  </si>
  <si>
    <t>insecticida biologico con Extractos de Aji y Ajo; posee gran cantidad de componentes como Bisulfuro de Alilo, Limoneno, Capsaicina, Acido Nicotinico y Carotenoides. El rango de su efecto protector va desde repelencia, disuasion de la alimentacion y oviposicion, hasta toxicidad aguda e interferencia con el crecimiento y desarrollo de los insectos plaga. presentacion litro.Unidad Agroambiental La Esperanza.</t>
  </si>
  <si>
    <t>Insecticida Biologico producto elaborado a base de la mezcla de los hongos Beauveria bassiana, Metarhizium anisopliae, Lecanicillium lecanii y la bacteria Bacillus thuringiensis, ideales para el control de insectos plaga en diferentes cultivos.Presentacion bolsa 500 gramos.Unidad Agroambiental La Esperanza</t>
  </si>
  <si>
    <t>Insecticida de Contacto.Ingrediente activo:Clorpirifos 500 g/L 0,0-diethyl 0-3,5,6-trichloro-2-pyrydyl phosphorothioate, de formulacion a 20 °C. Cipermetrina 50 g/L (RS) alfa-cyano-3 phenoxybenzyl-(1RS, 3RS)-(1RS,3SR)-3-(2,2 dichlorovinyl)-2-2-dimethyl cyclopropanecarboxylate, de formualcion a 20 °C. Ingredientes aditivos: c.s.p.Presentacion 1 Litro.Unidad Agroambiental La Esperanza</t>
  </si>
  <si>
    <t>insecticida de ingrediente activo fentoato, perteneciente al grupo quimico de los organofosforados (fosforotioato), cuya actividad biologica principal la ejerce por contacto e ingestion sobre un amplio rango de insectos masticadores y chupadores, en particular sobre estados larvales de lepidopteros. Al igual que alta efectividad en el control de coleopteros como la broca del cafeto, picudos asi como sobre afidos y trips. Presentacion litro.Unidad Agroambiental La Esperanza.</t>
  </si>
  <si>
    <t>Insecticida de uso agricola. Ingrediente Activo:Thiocyclam hidrogenoxalato: 500 g/Kg N,N-dimetil-1,2,3-tritian-5-ylaminte. Ingredientes aditivos: C.s.p 100%.Presentacion bolsa de 100 gramos.Unidad Agroambiental La Esperanza</t>
  </si>
  <si>
    <t>PACA</t>
  </si>
  <si>
    <t>LITROS</t>
  </si>
  <si>
    <t>GALON</t>
  </si>
  <si>
    <t>KILOGRAMO</t>
  </si>
  <si>
    <t>BOLSA</t>
  </si>
  <si>
    <t>FRASCO</t>
  </si>
  <si>
    <t>SOBRE</t>
  </si>
  <si>
    <t>LIBRAS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</si>
</sst>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yvalbuena\OneDrive%20-%20Universidad%20de%20Cundinamarca\HEIDY\F-CD-%20125%20INSUMOS%20AGRICOLAS\Especificaciones-Tecnica-Abs-No-F-CD-125-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ecificaciones-Tecnica-Abs-No"/>
    </sheetNames>
    <sheetDataSet>
      <sheetData sheetId="0">
        <row r="51">
          <cell r="B51" t="str">
            <v>Insecticida Ingrediente activo: Clorpirifos 480 g/L 0,0-diethyl 0-3,5,6-trichloro-2-pyrydyl phosphorothioate, de formulacion a 20 °C. Ingredientes aditivos: c.s.p. 1 Litro. Presentacion litro.Unidad Agroambiental La Esperanza</v>
          </cell>
        </row>
        <row r="52">
          <cell r="B52" t="str">
            <v>Insecticida Larvicida de contacto: Ingrediente activo: Ciromazina 400 g/L N-cyclopropyl-1,3,5-triazine-2,4,6-triamine. Ingredientes aditivos: c.s.p. 1 L.Grupo quimico: Triazinas.Presentacion frasco de 200 c.c.Unidad Agroambiental La Esperanza.</v>
          </cell>
        </row>
        <row r="53">
          <cell r="B53" t="str">
            <v>Insecticida. Apariencia : Líquido, beige a amarillo pH : 5.0 a 6.0 Ingrediente Activo: Lambdacihalotrina 50g/l. Unidad Agroambiental el Vergel Ingredientes aditivos: c.s.p 1litro. Envase plastico por 1 litro.</v>
          </cell>
        </row>
        <row r="54">
          <cell r="B54" t="str">
            <v>Nitrogeno: 15% Fosforo: 15% Potasio: 15% Presentacion por bulto de 50 kilogramos Unidad Agroambiental el Vergel</v>
          </cell>
        </row>
        <row r="55">
          <cell r="B55" t="str">
            <v>NPK 13-26-6 Fertilizante complejo granular especialmente necesario para condiciones del suelo y del cultivo que requieren un alto aporte de fosforo, un aporte moderado de nitogeno y una proporcion mas baja de potasio. Presentacion bulto 50 kilogramos</v>
          </cell>
        </row>
        <row r="56">
          <cell r="B56" t="str">
            <v>Semilla de Acelga PENCAS BLANCAS tipo STD Presentacion BOLSA X 250 g.Unidad Agroambiental La Esperanza</v>
          </cell>
        </row>
        <row r="57">
          <cell r="B57" t="str">
            <v>Semilla de Ahuyama MEXICANA SELECCIONADA STD NACIONAL. Presentacion: Bolsa x 500g.Unidad Agroambiental La Esperanza</v>
          </cell>
        </row>
        <row r="58">
          <cell r="B58" t="str">
            <v>semilla de Arveja CHINA OREGON SUGAR POD II STD. Presentacion Bolsa x 1kg.Unidad Agroambiental La Esperanza</v>
          </cell>
        </row>
        <row r="59">
          <cell r="B59" t="str">
            <v>Semilla de cilantro PATIMORADO STD NACIONAL. Presentacion Bolsa x 500g.Unidad Agroambiental La Esperanza</v>
          </cell>
        </row>
        <row r="60">
          <cell r="B60" t="str">
            <v>Semilla de espinaca VIROFLY (ESPINACA VERDE) STD SEMILLAS ARROYAVE Bolsa x 500g.Unidad Agroambiental La Esperanza</v>
          </cell>
        </row>
        <row r="61">
          <cell r="B61" t="str">
            <v>Semilla de frijol 2 CARGAMANTO ROJO STD NACIONAL. Presentacion BOLSA X 1kg.Unidad Agroambiental La Esperanza.</v>
          </cell>
        </row>
        <row r="62">
          <cell r="B62" t="str">
            <v>Semilla de Frijol BOLA ROJA STD NACIONAL Presentacion BOLSA X 1kg.Unidad Agroambiental La Esperanza.</v>
          </cell>
        </row>
        <row r="63">
          <cell r="B63" t="str">
            <v>Semilla de Frijol CALIMA STD NACIONAL. Presentacion BOLSA X 1kg.Unidad Agroambiental La Esperanza</v>
          </cell>
        </row>
        <row r="64">
          <cell r="B64" t="str">
            <v>Semilla de Rabano CRIMSON GIANT STD. Presentacion Bolsa x 500g.Unidad Agroambiental La Esperanza</v>
          </cell>
        </row>
        <row r="65">
          <cell r="B65" t="str">
            <v>semilla de Repollo Red Acre (Morado)Presentacion sobre de 100 g.Unidad Agroambiental La Esperanza</v>
          </cell>
        </row>
        <row r="66">
          <cell r="B66" t="str">
            <v>Avena forrajera Sativa Cayuse x 50 libras Unidad Agroambiental el Tibar</v>
          </cell>
        </row>
        <row r="67">
          <cell r="B67" t="str">
            <v>Bolsa para ensilaje con fuelle inferior con capacidad de 50 kg, calibre 5, paquete por 100 unidades Unidad Agroambiental el Tibar</v>
          </cell>
        </row>
        <row r="68">
          <cell r="B68" t="str">
            <v>Cal dolomita o cal fosforica como enmienda para el suelo Unidad Agroambiental el Tibar</v>
          </cell>
        </row>
        <row r="69">
          <cell r="B69" t="str">
            <v>Fertilizante: Fertilizante compuesto granulado N-P para aplicación al suelo. Composición garantizada de Nitrógeno Total (N) 18.0 % Nitrógeno Amoniacal(N) 18.0 % Fósforo asimilable (P2O5) 46.0 %Humedad máxima 1.5 % Presentación bulto por 50 kilogramos. Unidad Agroambiental el Tibar </v>
          </cell>
        </row>
        <row r="70">
          <cell r="B70" t="str">
            <v>Fertilizante: formula reforzada: Nitrogeno total (N) 8.0% Nitrogeno amoniacal (N) 1% Nitrogeno ureico (N) 7% Fosforo asimilable (P2O5) 5.0% Calcio (CaO) 18.0% Magnesio (MgO) 6.0% Azufre (S) 1.6% Boro (B) 1.0% Cobre (Cu) 0.14% Molibdeno (Mo) 0.005% Zinc (Zn) 2.5% . Presentacion bulto de 46 Kilogramos Unidad Agroambiental el Tibar</v>
          </cell>
        </row>
        <row r="71">
          <cell r="B71" t="str">
            <v>abono Organico certificado por el ICA. COMPOSICION GARANTIZADA • Nitrógeno 1.7% • Fosforo 2% • Potasio 2% • Calcio 2% • Carbono Orgánico Oxidable 15% • Capacidad de Intercambio Catiónico 45 (meq /100 g)</v>
          </cell>
        </row>
        <row r="72">
          <cell r="B72" t="str">
            <v>Insecticida biologico a base de Extracto de Aji 100 g/lt Extracto de Ajo 100 g/lt, cuyos ingredientes activos son los extractos de ajo-aji. El rango de su efecto protector va desde repelencia, disuasion de la alimentacion y oviposicion, hasta toxicidad aguda e interferencia con el crecimiento y desarrollo de los insectos plaga. Presentacion por 1 litro. Unidad Agroambiental el Tibar</v>
          </cell>
        </row>
        <row r="73">
          <cell r="B73" t="str">
            <v>Insecticida: Biologico con base en la mezcla de los hongos Trichoderma sp. y Paecilomyces sp., ideales para el control de hongos y nematodos fitoparasitos.presentacion bolsa de 500 gramos Unidad Agroambiental el Tibar</v>
          </cell>
        </row>
        <row r="74">
          <cell r="B74" t="str">
            <v>Insecticida: Ingrediente activo: Abamectina 18 g/L Mezcla de avermectinas con mas de 80% de Avermectina B1A y menos de 20% de Avermectina B1B, de formulacion a 20 °C. Ingredientes aditivos: c.s.p. Presentacion frasco 100 ml . " Unidad Agroambiental el Tibar</v>
          </cell>
        </row>
        <row r="75">
          <cell r="B75" t="str">
            <v> Molusquicida ingrediente Activo Carbaryl 0,5% Metomil 0,3% Metaldehido 0,3% Registro Nacional Reg ICA Nº 982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1"/>
  <sheetViews>
    <sheetView tabSelected="1" topLeftCell="A4" zoomScale="70" zoomScaleNormal="70" zoomScaleSheetLayoutView="90" zoomScalePageLayoutView="55" workbookViewId="0">
      <selection activeCell="J9" sqref="J9:K9"/>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37"/>
      <c r="B2" s="41" t="s">
        <v>0</v>
      </c>
      <c r="C2" s="41"/>
      <c r="D2" s="41"/>
      <c r="E2" s="41"/>
      <c r="F2" s="41"/>
      <c r="G2" s="41"/>
      <c r="H2" s="41"/>
      <c r="I2" s="41"/>
      <c r="J2" s="41"/>
      <c r="K2" s="41" t="s">
        <v>33</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6" t="s">
        <v>36</v>
      </c>
    </row>
    <row r="8" spans="1:12" x14ac:dyDescent="0.25">
      <c r="A8" s="17" t="s">
        <v>35</v>
      </c>
    </row>
    <row r="9" spans="1:12" ht="25.5" customHeight="1" x14ac:dyDescent="0.25">
      <c r="A9" s="53" t="s">
        <v>34</v>
      </c>
      <c r="B9" s="53"/>
      <c r="C9" s="18"/>
      <c r="E9" s="19" t="s">
        <v>21</v>
      </c>
      <c r="F9" s="55"/>
      <c r="G9" s="56"/>
      <c r="I9" s="20" t="s">
        <v>16</v>
      </c>
      <c r="J9" s="57"/>
      <c r="K9" s="58"/>
    </row>
    <row r="10" spans="1:12" ht="15.75" thickBot="1" x14ac:dyDescent="0.3">
      <c r="A10" s="18"/>
      <c r="B10" s="18"/>
      <c r="C10" s="18"/>
      <c r="E10" s="21"/>
      <c r="F10" s="21"/>
      <c r="G10" s="21"/>
      <c r="I10" s="22"/>
      <c r="J10" s="23"/>
      <c r="K10" s="23"/>
    </row>
    <row r="11" spans="1:12" ht="30.75" customHeight="1" thickBot="1" x14ac:dyDescent="0.3">
      <c r="A11" s="42" t="s">
        <v>28</v>
      </c>
      <c r="B11" s="43"/>
      <c r="C11" s="24"/>
      <c r="D11" s="38" t="s">
        <v>17</v>
      </c>
      <c r="E11" s="39"/>
      <c r="F11" s="39"/>
      <c r="G11" s="40"/>
      <c r="H11" s="30"/>
      <c r="I11" s="22"/>
    </row>
    <row r="12" spans="1:12" ht="15.75" thickBot="1" x14ac:dyDescent="0.3">
      <c r="A12" s="44"/>
      <c r="B12" s="45"/>
      <c r="C12" s="24"/>
      <c r="D12" s="25"/>
      <c r="E12" s="21"/>
      <c r="F12" s="21"/>
      <c r="G12" s="21"/>
      <c r="I12" s="22"/>
    </row>
    <row r="13" spans="1:12" ht="30" customHeight="1" thickBot="1" x14ac:dyDescent="0.3">
      <c r="A13" s="44"/>
      <c r="B13" s="45"/>
      <c r="C13" s="24"/>
      <c r="D13" s="38" t="s">
        <v>18</v>
      </c>
      <c r="E13" s="39"/>
      <c r="F13" s="39"/>
      <c r="G13" s="40"/>
      <c r="H13" s="30"/>
      <c r="I13" s="22"/>
    </row>
    <row r="14" spans="1:12" ht="18.75" customHeight="1" thickBot="1" x14ac:dyDescent="0.3">
      <c r="A14" s="44"/>
      <c r="B14" s="45"/>
      <c r="C14" s="24"/>
      <c r="E14" s="21"/>
      <c r="F14" s="21"/>
      <c r="G14" s="21"/>
      <c r="I14" s="22"/>
    </row>
    <row r="15" spans="1:12" ht="24" customHeight="1" thickBot="1" x14ac:dyDescent="0.3">
      <c r="A15" s="46"/>
      <c r="B15" s="47"/>
      <c r="C15" s="24"/>
      <c r="D15" s="38" t="s">
        <v>22</v>
      </c>
      <c r="E15" s="39"/>
      <c r="F15" s="39"/>
      <c r="G15" s="40"/>
      <c r="H15" s="30"/>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92.25" customHeight="1" x14ac:dyDescent="0.2">
      <c r="A19" s="7">
        <v>1</v>
      </c>
      <c r="B19" s="32" t="s">
        <v>39</v>
      </c>
      <c r="C19" s="33"/>
      <c r="D19" s="36">
        <v>3</v>
      </c>
      <c r="E19" s="36" t="s">
        <v>40</v>
      </c>
      <c r="F19" s="34"/>
      <c r="G19" s="35">
        <v>0</v>
      </c>
      <c r="H19" s="1">
        <f>+ROUND(F19*G19,0)</f>
        <v>0</v>
      </c>
      <c r="I19" s="1">
        <f>ROUND(F19+H19,0)</f>
        <v>0</v>
      </c>
      <c r="J19" s="1">
        <f>ROUND(F19*D19,0)</f>
        <v>0</v>
      </c>
      <c r="K19" s="1">
        <f>ROUND(J19*G19,0)</f>
        <v>0</v>
      </c>
      <c r="L19" s="2">
        <f>ROUND(J19+K19,0)</f>
        <v>0</v>
      </c>
    </row>
    <row r="20" spans="1:12" s="28" customFormat="1" ht="123" customHeight="1" x14ac:dyDescent="0.2">
      <c r="A20" s="7">
        <v>2</v>
      </c>
      <c r="B20" s="32" t="s">
        <v>41</v>
      </c>
      <c r="C20" s="33"/>
      <c r="D20" s="36">
        <v>15</v>
      </c>
      <c r="E20" s="36" t="s">
        <v>40</v>
      </c>
      <c r="F20" s="34"/>
      <c r="G20" s="35">
        <v>0</v>
      </c>
      <c r="H20" s="1">
        <f t="shared" ref="H20:H83" si="0">+ROUND(F20*G20,0)</f>
        <v>0</v>
      </c>
      <c r="I20" s="1">
        <f t="shared" ref="I20:I83" si="1">ROUND(F20+H20,0)</f>
        <v>0</v>
      </c>
      <c r="J20" s="1">
        <f t="shared" ref="J20:J83" si="2">ROUND(F20*D20,0)</f>
        <v>0</v>
      </c>
      <c r="K20" s="1">
        <f t="shared" ref="K20:K83" si="3">ROUND(J20*G20,0)</f>
        <v>0</v>
      </c>
      <c r="L20" s="2">
        <f t="shared" ref="L20:L83" si="4">ROUND(J20+K20,0)</f>
        <v>0</v>
      </c>
    </row>
    <row r="21" spans="1:12" s="28" customFormat="1" ht="97.5" customHeight="1" x14ac:dyDescent="0.2">
      <c r="A21" s="7">
        <v>3</v>
      </c>
      <c r="B21" s="32" t="s">
        <v>42</v>
      </c>
      <c r="C21" s="33"/>
      <c r="D21" s="36">
        <v>12</v>
      </c>
      <c r="E21" s="36" t="s">
        <v>40</v>
      </c>
      <c r="F21" s="34"/>
      <c r="G21" s="35">
        <v>0</v>
      </c>
      <c r="H21" s="1">
        <f t="shared" si="0"/>
        <v>0</v>
      </c>
      <c r="I21" s="1">
        <f t="shared" si="1"/>
        <v>0</v>
      </c>
      <c r="J21" s="1">
        <f t="shared" si="2"/>
        <v>0</v>
      </c>
      <c r="K21" s="1">
        <f t="shared" si="3"/>
        <v>0</v>
      </c>
      <c r="L21" s="2">
        <f t="shared" si="4"/>
        <v>0</v>
      </c>
    </row>
    <row r="22" spans="1:12" s="28" customFormat="1" ht="112.5" customHeight="1" x14ac:dyDescent="0.2">
      <c r="A22" s="7">
        <v>4</v>
      </c>
      <c r="B22" s="32" t="s">
        <v>43</v>
      </c>
      <c r="C22" s="33"/>
      <c r="D22" s="36">
        <v>10</v>
      </c>
      <c r="E22" s="36" t="s">
        <v>40</v>
      </c>
      <c r="F22" s="34"/>
      <c r="G22" s="35">
        <v>0</v>
      </c>
      <c r="H22" s="1">
        <f t="shared" si="0"/>
        <v>0</v>
      </c>
      <c r="I22" s="1">
        <f t="shared" si="1"/>
        <v>0</v>
      </c>
      <c r="J22" s="1">
        <f t="shared" si="2"/>
        <v>0</v>
      </c>
      <c r="K22" s="1">
        <f t="shared" si="3"/>
        <v>0</v>
      </c>
      <c r="L22" s="2">
        <f t="shared" si="4"/>
        <v>0</v>
      </c>
    </row>
    <row r="23" spans="1:12" s="28" customFormat="1" ht="72.75" customHeight="1" x14ac:dyDescent="0.2">
      <c r="A23" s="7">
        <v>5</v>
      </c>
      <c r="B23" s="32" t="s">
        <v>44</v>
      </c>
      <c r="C23" s="33"/>
      <c r="D23" s="36">
        <v>4</v>
      </c>
      <c r="E23" s="36" t="s">
        <v>82</v>
      </c>
      <c r="F23" s="34"/>
      <c r="G23" s="35">
        <v>0</v>
      </c>
      <c r="H23" s="1">
        <f t="shared" si="0"/>
        <v>0</v>
      </c>
      <c r="I23" s="1">
        <f t="shared" si="1"/>
        <v>0</v>
      </c>
      <c r="J23" s="1">
        <f t="shared" si="2"/>
        <v>0</v>
      </c>
      <c r="K23" s="1">
        <f t="shared" si="3"/>
        <v>0</v>
      </c>
      <c r="L23" s="2">
        <f t="shared" si="4"/>
        <v>0</v>
      </c>
    </row>
    <row r="24" spans="1:12" s="28" customFormat="1" ht="165" customHeight="1" x14ac:dyDescent="0.2">
      <c r="A24" s="7">
        <v>6</v>
      </c>
      <c r="B24" s="32" t="s">
        <v>45</v>
      </c>
      <c r="C24" s="33"/>
      <c r="D24" s="36">
        <v>3</v>
      </c>
      <c r="E24" s="36" t="s">
        <v>83</v>
      </c>
      <c r="F24" s="34"/>
      <c r="G24" s="35">
        <v>0</v>
      </c>
      <c r="H24" s="1">
        <f t="shared" si="0"/>
        <v>0</v>
      </c>
      <c r="I24" s="1">
        <f t="shared" si="1"/>
        <v>0</v>
      </c>
      <c r="J24" s="1">
        <f t="shared" si="2"/>
        <v>0</v>
      </c>
      <c r="K24" s="1">
        <f t="shared" si="3"/>
        <v>0</v>
      </c>
      <c r="L24" s="2">
        <f t="shared" si="4"/>
        <v>0</v>
      </c>
    </row>
    <row r="25" spans="1:12" s="28" customFormat="1" ht="105" customHeight="1" x14ac:dyDescent="0.2">
      <c r="A25" s="7">
        <v>7</v>
      </c>
      <c r="B25" s="32" t="s">
        <v>46</v>
      </c>
      <c r="C25" s="33"/>
      <c r="D25" s="36">
        <v>3</v>
      </c>
      <c r="E25" s="36" t="s">
        <v>83</v>
      </c>
      <c r="F25" s="34"/>
      <c r="G25" s="35">
        <v>0</v>
      </c>
      <c r="H25" s="1">
        <f t="shared" si="0"/>
        <v>0</v>
      </c>
      <c r="I25" s="1">
        <f t="shared" si="1"/>
        <v>0</v>
      </c>
      <c r="J25" s="1">
        <f t="shared" si="2"/>
        <v>0</v>
      </c>
      <c r="K25" s="1">
        <f t="shared" si="3"/>
        <v>0</v>
      </c>
      <c r="L25" s="2">
        <f t="shared" si="4"/>
        <v>0</v>
      </c>
    </row>
    <row r="26" spans="1:12" s="28" customFormat="1" ht="174" customHeight="1" x14ac:dyDescent="0.2">
      <c r="A26" s="7">
        <v>8</v>
      </c>
      <c r="B26" s="32" t="s">
        <v>47</v>
      </c>
      <c r="C26" s="33"/>
      <c r="D26" s="36">
        <v>3</v>
      </c>
      <c r="E26" s="36" t="s">
        <v>84</v>
      </c>
      <c r="F26" s="34"/>
      <c r="G26" s="35">
        <v>0</v>
      </c>
      <c r="H26" s="1">
        <f t="shared" si="0"/>
        <v>0</v>
      </c>
      <c r="I26" s="1">
        <f t="shared" si="1"/>
        <v>0</v>
      </c>
      <c r="J26" s="1">
        <f t="shared" si="2"/>
        <v>0</v>
      </c>
      <c r="K26" s="1">
        <f t="shared" si="3"/>
        <v>0</v>
      </c>
      <c r="L26" s="2">
        <f t="shared" si="4"/>
        <v>0</v>
      </c>
    </row>
    <row r="27" spans="1:12" s="28" customFormat="1" ht="84" customHeight="1" x14ac:dyDescent="0.2">
      <c r="A27" s="7">
        <v>9</v>
      </c>
      <c r="B27" s="32" t="s">
        <v>48</v>
      </c>
      <c r="C27" s="33"/>
      <c r="D27" s="36">
        <v>3</v>
      </c>
      <c r="E27" s="36" t="s">
        <v>83</v>
      </c>
      <c r="F27" s="34"/>
      <c r="G27" s="35">
        <v>0</v>
      </c>
      <c r="H27" s="1">
        <f t="shared" si="0"/>
        <v>0</v>
      </c>
      <c r="I27" s="1">
        <f t="shared" si="1"/>
        <v>0</v>
      </c>
      <c r="J27" s="1">
        <f t="shared" si="2"/>
        <v>0</v>
      </c>
      <c r="K27" s="1">
        <f t="shared" si="3"/>
        <v>0</v>
      </c>
      <c r="L27" s="2">
        <f t="shared" si="4"/>
        <v>0</v>
      </c>
    </row>
    <row r="28" spans="1:12" s="28" customFormat="1" ht="129" customHeight="1" x14ac:dyDescent="0.2">
      <c r="A28" s="7">
        <v>10</v>
      </c>
      <c r="B28" s="32" t="s">
        <v>49</v>
      </c>
      <c r="C28" s="33"/>
      <c r="D28" s="36">
        <v>3</v>
      </c>
      <c r="E28" s="36" t="s">
        <v>83</v>
      </c>
      <c r="F28" s="34"/>
      <c r="G28" s="35">
        <v>0</v>
      </c>
      <c r="H28" s="1">
        <f t="shared" si="0"/>
        <v>0</v>
      </c>
      <c r="I28" s="1">
        <f t="shared" si="1"/>
        <v>0</v>
      </c>
      <c r="J28" s="1">
        <f t="shared" si="2"/>
        <v>0</v>
      </c>
      <c r="K28" s="1">
        <f t="shared" si="3"/>
        <v>0</v>
      </c>
      <c r="L28" s="2">
        <f t="shared" si="4"/>
        <v>0</v>
      </c>
    </row>
    <row r="29" spans="1:12" s="28" customFormat="1" ht="139.5" customHeight="1" x14ac:dyDescent="0.2">
      <c r="A29" s="7">
        <v>11</v>
      </c>
      <c r="B29" s="32" t="s">
        <v>50</v>
      </c>
      <c r="C29" s="33"/>
      <c r="D29" s="36">
        <v>3</v>
      </c>
      <c r="E29" s="36" t="s">
        <v>83</v>
      </c>
      <c r="F29" s="34"/>
      <c r="G29" s="35">
        <v>0</v>
      </c>
      <c r="H29" s="1">
        <f t="shared" si="0"/>
        <v>0</v>
      </c>
      <c r="I29" s="1">
        <f t="shared" si="1"/>
        <v>0</v>
      </c>
      <c r="J29" s="1">
        <f t="shared" si="2"/>
        <v>0</v>
      </c>
      <c r="K29" s="1">
        <f t="shared" si="3"/>
        <v>0</v>
      </c>
      <c r="L29" s="2">
        <f t="shared" si="4"/>
        <v>0</v>
      </c>
    </row>
    <row r="30" spans="1:12" s="28" customFormat="1" ht="100.5" customHeight="1" x14ac:dyDescent="0.2">
      <c r="A30" s="7">
        <v>12</v>
      </c>
      <c r="B30" s="32" t="s">
        <v>51</v>
      </c>
      <c r="C30" s="33"/>
      <c r="D30" s="36">
        <v>3</v>
      </c>
      <c r="E30" s="36" t="s">
        <v>85</v>
      </c>
      <c r="F30" s="34"/>
      <c r="G30" s="35">
        <v>0</v>
      </c>
      <c r="H30" s="1">
        <f t="shared" si="0"/>
        <v>0</v>
      </c>
      <c r="I30" s="1">
        <f t="shared" si="1"/>
        <v>0</v>
      </c>
      <c r="J30" s="1">
        <f t="shared" si="2"/>
        <v>0</v>
      </c>
      <c r="K30" s="1">
        <f t="shared" si="3"/>
        <v>0</v>
      </c>
      <c r="L30" s="2">
        <f t="shared" si="4"/>
        <v>0</v>
      </c>
    </row>
    <row r="31" spans="1:12" s="28" customFormat="1" ht="106.5" customHeight="1" x14ac:dyDescent="0.2">
      <c r="A31" s="7">
        <v>13</v>
      </c>
      <c r="B31" s="32" t="s">
        <v>52</v>
      </c>
      <c r="C31" s="33"/>
      <c r="D31" s="36">
        <v>1</v>
      </c>
      <c r="E31" s="36" t="s">
        <v>85</v>
      </c>
      <c r="F31" s="34"/>
      <c r="G31" s="35">
        <v>0</v>
      </c>
      <c r="H31" s="1">
        <f t="shared" si="0"/>
        <v>0</v>
      </c>
      <c r="I31" s="1">
        <f t="shared" si="1"/>
        <v>0</v>
      </c>
      <c r="J31" s="1">
        <f t="shared" si="2"/>
        <v>0</v>
      </c>
      <c r="K31" s="1">
        <f t="shared" si="3"/>
        <v>0</v>
      </c>
      <c r="L31" s="2">
        <f t="shared" si="4"/>
        <v>0</v>
      </c>
    </row>
    <row r="32" spans="1:12" s="28" customFormat="1" ht="123" customHeight="1" x14ac:dyDescent="0.2">
      <c r="A32" s="7">
        <v>14</v>
      </c>
      <c r="B32" s="32" t="s">
        <v>53</v>
      </c>
      <c r="C32" s="33"/>
      <c r="D32" s="36">
        <v>5</v>
      </c>
      <c r="E32" s="36" t="s">
        <v>85</v>
      </c>
      <c r="F32" s="34"/>
      <c r="G32" s="35">
        <v>0</v>
      </c>
      <c r="H32" s="1">
        <f t="shared" si="0"/>
        <v>0</v>
      </c>
      <c r="I32" s="1">
        <f t="shared" si="1"/>
        <v>0</v>
      </c>
      <c r="J32" s="1">
        <f t="shared" si="2"/>
        <v>0</v>
      </c>
      <c r="K32" s="1">
        <f t="shared" si="3"/>
        <v>0</v>
      </c>
      <c r="L32" s="2">
        <f t="shared" si="4"/>
        <v>0</v>
      </c>
    </row>
    <row r="33" spans="1:12" s="28" customFormat="1" ht="127.5" customHeight="1" x14ac:dyDescent="0.2">
      <c r="A33" s="7">
        <v>15</v>
      </c>
      <c r="B33" s="32" t="s">
        <v>54</v>
      </c>
      <c r="C33" s="33"/>
      <c r="D33" s="36">
        <v>5</v>
      </c>
      <c r="E33" s="36" t="s">
        <v>85</v>
      </c>
      <c r="F33" s="34"/>
      <c r="G33" s="35">
        <v>0</v>
      </c>
      <c r="H33" s="1">
        <f t="shared" si="0"/>
        <v>0</v>
      </c>
      <c r="I33" s="1">
        <f t="shared" si="1"/>
        <v>0</v>
      </c>
      <c r="J33" s="1">
        <f t="shared" si="2"/>
        <v>0</v>
      </c>
      <c r="K33" s="1">
        <f t="shared" si="3"/>
        <v>0</v>
      </c>
      <c r="L33" s="2">
        <f t="shared" si="4"/>
        <v>0</v>
      </c>
    </row>
    <row r="34" spans="1:12" s="28" customFormat="1" ht="139.5" customHeight="1" x14ac:dyDescent="0.2">
      <c r="A34" s="7">
        <v>16</v>
      </c>
      <c r="B34" s="32" t="s">
        <v>55</v>
      </c>
      <c r="C34" s="33"/>
      <c r="D34" s="36">
        <v>3</v>
      </c>
      <c r="E34" s="36" t="s">
        <v>83</v>
      </c>
      <c r="F34" s="34"/>
      <c r="G34" s="35">
        <v>0</v>
      </c>
      <c r="H34" s="1">
        <f t="shared" si="0"/>
        <v>0</v>
      </c>
      <c r="I34" s="1">
        <f t="shared" si="1"/>
        <v>0</v>
      </c>
      <c r="J34" s="1">
        <f t="shared" si="2"/>
        <v>0</v>
      </c>
      <c r="K34" s="1">
        <f t="shared" si="3"/>
        <v>0</v>
      </c>
      <c r="L34" s="2">
        <f t="shared" si="4"/>
        <v>0</v>
      </c>
    </row>
    <row r="35" spans="1:12" s="28" customFormat="1" ht="91.5" customHeight="1" x14ac:dyDescent="0.2">
      <c r="A35" s="7">
        <v>17</v>
      </c>
      <c r="B35" s="32" t="s">
        <v>56</v>
      </c>
      <c r="C35" s="33"/>
      <c r="D35" s="36">
        <v>5</v>
      </c>
      <c r="E35" s="36" t="s">
        <v>83</v>
      </c>
      <c r="F35" s="34"/>
      <c r="G35" s="35">
        <v>0</v>
      </c>
      <c r="H35" s="1">
        <f t="shared" si="0"/>
        <v>0</v>
      </c>
      <c r="I35" s="1">
        <f t="shared" si="1"/>
        <v>0</v>
      </c>
      <c r="J35" s="1">
        <f t="shared" si="2"/>
        <v>0</v>
      </c>
      <c r="K35" s="1">
        <f t="shared" si="3"/>
        <v>0</v>
      </c>
      <c r="L35" s="2">
        <f t="shared" si="4"/>
        <v>0</v>
      </c>
    </row>
    <row r="36" spans="1:12" s="28" customFormat="1" ht="115.5" customHeight="1" x14ac:dyDescent="0.2">
      <c r="A36" s="7">
        <v>18</v>
      </c>
      <c r="B36" s="32" t="s">
        <v>57</v>
      </c>
      <c r="C36" s="33"/>
      <c r="D36" s="36">
        <v>5</v>
      </c>
      <c r="E36" s="36" t="s">
        <v>84</v>
      </c>
      <c r="F36" s="34"/>
      <c r="G36" s="35">
        <v>0</v>
      </c>
      <c r="H36" s="1">
        <f t="shared" si="0"/>
        <v>0</v>
      </c>
      <c r="I36" s="1">
        <f t="shared" si="1"/>
        <v>0</v>
      </c>
      <c r="J36" s="1">
        <f t="shared" si="2"/>
        <v>0</v>
      </c>
      <c r="K36" s="1">
        <f t="shared" si="3"/>
        <v>0</v>
      </c>
      <c r="L36" s="2">
        <f t="shared" si="4"/>
        <v>0</v>
      </c>
    </row>
    <row r="37" spans="1:12" s="28" customFormat="1" ht="116.25" customHeight="1" x14ac:dyDescent="0.2">
      <c r="A37" s="7">
        <v>19</v>
      </c>
      <c r="B37" s="32" t="s">
        <v>58</v>
      </c>
      <c r="C37" s="33"/>
      <c r="D37" s="36">
        <v>3</v>
      </c>
      <c r="E37" s="36" t="s">
        <v>83</v>
      </c>
      <c r="F37" s="34"/>
      <c r="G37" s="35">
        <v>0</v>
      </c>
      <c r="H37" s="1">
        <f t="shared" si="0"/>
        <v>0</v>
      </c>
      <c r="I37" s="1">
        <f t="shared" si="1"/>
        <v>0</v>
      </c>
      <c r="J37" s="1">
        <f t="shared" si="2"/>
        <v>0</v>
      </c>
      <c r="K37" s="1">
        <f t="shared" si="3"/>
        <v>0</v>
      </c>
      <c r="L37" s="2">
        <f t="shared" si="4"/>
        <v>0</v>
      </c>
    </row>
    <row r="38" spans="1:12" s="28" customFormat="1" ht="114" customHeight="1" x14ac:dyDescent="0.2">
      <c r="A38" s="7">
        <v>20</v>
      </c>
      <c r="B38" s="32" t="s">
        <v>59</v>
      </c>
      <c r="C38" s="33"/>
      <c r="D38" s="36">
        <v>1</v>
      </c>
      <c r="E38" s="36" t="s">
        <v>83</v>
      </c>
      <c r="F38" s="34"/>
      <c r="G38" s="35">
        <v>0</v>
      </c>
      <c r="H38" s="1">
        <f t="shared" si="0"/>
        <v>0</v>
      </c>
      <c r="I38" s="1">
        <f t="shared" si="1"/>
        <v>0</v>
      </c>
      <c r="J38" s="1">
        <f t="shared" si="2"/>
        <v>0</v>
      </c>
      <c r="K38" s="1">
        <f t="shared" si="3"/>
        <v>0</v>
      </c>
      <c r="L38" s="2">
        <f t="shared" si="4"/>
        <v>0</v>
      </c>
    </row>
    <row r="39" spans="1:12" s="28" customFormat="1" ht="125.25" customHeight="1" x14ac:dyDescent="0.2">
      <c r="A39" s="7">
        <v>21</v>
      </c>
      <c r="B39" s="32" t="s">
        <v>60</v>
      </c>
      <c r="C39" s="33"/>
      <c r="D39" s="36">
        <v>3</v>
      </c>
      <c r="E39" s="36" t="s">
        <v>83</v>
      </c>
      <c r="F39" s="34"/>
      <c r="G39" s="35">
        <v>0</v>
      </c>
      <c r="H39" s="1">
        <f t="shared" si="0"/>
        <v>0</v>
      </c>
      <c r="I39" s="1">
        <f t="shared" si="1"/>
        <v>0</v>
      </c>
      <c r="J39" s="1">
        <f t="shared" si="2"/>
        <v>0</v>
      </c>
      <c r="K39" s="1">
        <f t="shared" si="3"/>
        <v>0</v>
      </c>
      <c r="L39" s="2">
        <f t="shared" si="4"/>
        <v>0</v>
      </c>
    </row>
    <row r="40" spans="1:12" s="28" customFormat="1" ht="105.75" customHeight="1" x14ac:dyDescent="0.2">
      <c r="A40" s="7">
        <v>22</v>
      </c>
      <c r="B40" s="32" t="s">
        <v>61</v>
      </c>
      <c r="C40" s="33"/>
      <c r="D40" s="36">
        <v>3</v>
      </c>
      <c r="E40" s="36" t="s">
        <v>83</v>
      </c>
      <c r="F40" s="34"/>
      <c r="G40" s="35">
        <v>0</v>
      </c>
      <c r="H40" s="1">
        <v>0</v>
      </c>
      <c r="I40" s="1">
        <f t="shared" si="1"/>
        <v>0</v>
      </c>
      <c r="J40" s="1">
        <f t="shared" si="2"/>
        <v>0</v>
      </c>
      <c r="K40" s="1">
        <f t="shared" si="3"/>
        <v>0</v>
      </c>
      <c r="L40" s="2">
        <f t="shared" si="4"/>
        <v>0</v>
      </c>
    </row>
    <row r="41" spans="1:12" s="28" customFormat="1" ht="102.75" customHeight="1" x14ac:dyDescent="0.2">
      <c r="A41" s="7">
        <v>23</v>
      </c>
      <c r="B41" s="32" t="s">
        <v>62</v>
      </c>
      <c r="C41" s="33"/>
      <c r="D41" s="36">
        <v>2</v>
      </c>
      <c r="E41" s="36" t="s">
        <v>83</v>
      </c>
      <c r="F41" s="34"/>
      <c r="G41" s="35">
        <v>0</v>
      </c>
      <c r="H41" s="1">
        <f t="shared" si="0"/>
        <v>0</v>
      </c>
      <c r="I41" s="1">
        <f t="shared" si="1"/>
        <v>0</v>
      </c>
      <c r="J41" s="1">
        <f t="shared" si="2"/>
        <v>0</v>
      </c>
      <c r="K41" s="1">
        <f t="shared" si="3"/>
        <v>0</v>
      </c>
      <c r="L41" s="2">
        <f t="shared" si="4"/>
        <v>0</v>
      </c>
    </row>
    <row r="42" spans="1:12" s="28" customFormat="1" ht="131.25" customHeight="1" x14ac:dyDescent="0.2">
      <c r="A42" s="7">
        <v>24</v>
      </c>
      <c r="B42" s="32" t="s">
        <v>63</v>
      </c>
      <c r="C42" s="33"/>
      <c r="D42" s="36">
        <v>3</v>
      </c>
      <c r="E42" s="36" t="s">
        <v>40</v>
      </c>
      <c r="F42" s="34"/>
      <c r="G42" s="35">
        <v>0</v>
      </c>
      <c r="H42" s="1">
        <f t="shared" si="0"/>
        <v>0</v>
      </c>
      <c r="I42" s="1">
        <f t="shared" si="1"/>
        <v>0</v>
      </c>
      <c r="J42" s="1">
        <f t="shared" si="2"/>
        <v>0</v>
      </c>
      <c r="K42" s="1">
        <f t="shared" si="3"/>
        <v>0</v>
      </c>
      <c r="L42" s="2">
        <f t="shared" si="4"/>
        <v>0</v>
      </c>
    </row>
    <row r="43" spans="1:12" s="28" customFormat="1" ht="113.25" customHeight="1" x14ac:dyDescent="0.2">
      <c r="A43" s="7">
        <v>25</v>
      </c>
      <c r="B43" s="32" t="s">
        <v>64</v>
      </c>
      <c r="C43" s="33"/>
      <c r="D43" s="36">
        <v>5</v>
      </c>
      <c r="E43" s="36" t="s">
        <v>40</v>
      </c>
      <c r="F43" s="34"/>
      <c r="G43" s="35">
        <v>0</v>
      </c>
      <c r="H43" s="1">
        <f t="shared" si="0"/>
        <v>0</v>
      </c>
      <c r="I43" s="1">
        <f t="shared" si="1"/>
        <v>0</v>
      </c>
      <c r="J43" s="1">
        <f t="shared" si="2"/>
        <v>0</v>
      </c>
      <c r="K43" s="1">
        <f t="shared" si="3"/>
        <v>0</v>
      </c>
      <c r="L43" s="2">
        <f t="shared" si="4"/>
        <v>0</v>
      </c>
    </row>
    <row r="44" spans="1:12" s="28" customFormat="1" ht="78" customHeight="1" x14ac:dyDescent="0.2">
      <c r="A44" s="7">
        <v>26</v>
      </c>
      <c r="B44" s="32" t="s">
        <v>65</v>
      </c>
      <c r="C44" s="33"/>
      <c r="D44" s="36">
        <v>5</v>
      </c>
      <c r="E44" s="36" t="s">
        <v>40</v>
      </c>
      <c r="F44" s="34"/>
      <c r="G44" s="35">
        <v>0</v>
      </c>
      <c r="H44" s="1">
        <f t="shared" si="0"/>
        <v>0</v>
      </c>
      <c r="I44" s="1">
        <f t="shared" si="1"/>
        <v>0</v>
      </c>
      <c r="J44" s="1">
        <f t="shared" si="2"/>
        <v>0</v>
      </c>
      <c r="K44" s="1">
        <f t="shared" si="3"/>
        <v>0</v>
      </c>
      <c r="L44" s="2">
        <f t="shared" si="4"/>
        <v>0</v>
      </c>
    </row>
    <row r="45" spans="1:12" s="28" customFormat="1" ht="106.5" customHeight="1" x14ac:dyDescent="0.2">
      <c r="A45" s="7">
        <v>27</v>
      </c>
      <c r="B45" s="32" t="s">
        <v>66</v>
      </c>
      <c r="C45" s="33"/>
      <c r="D45" s="36">
        <v>5</v>
      </c>
      <c r="E45" s="36" t="s">
        <v>40</v>
      </c>
      <c r="F45" s="34"/>
      <c r="G45" s="35">
        <v>0</v>
      </c>
      <c r="H45" s="1">
        <f t="shared" si="0"/>
        <v>0</v>
      </c>
      <c r="I45" s="1">
        <f t="shared" si="1"/>
        <v>0</v>
      </c>
      <c r="J45" s="1">
        <f t="shared" si="2"/>
        <v>0</v>
      </c>
      <c r="K45" s="1">
        <f t="shared" si="3"/>
        <v>0</v>
      </c>
      <c r="L45" s="2">
        <f t="shared" si="4"/>
        <v>0</v>
      </c>
    </row>
    <row r="46" spans="1:12" s="28" customFormat="1" ht="123" customHeight="1" x14ac:dyDescent="0.2">
      <c r="A46" s="7">
        <v>28</v>
      </c>
      <c r="B46" s="32" t="s">
        <v>67</v>
      </c>
      <c r="C46" s="33"/>
      <c r="D46" s="36">
        <v>5</v>
      </c>
      <c r="E46" s="36" t="s">
        <v>40</v>
      </c>
      <c r="F46" s="34"/>
      <c r="G46" s="35">
        <v>0</v>
      </c>
      <c r="H46" s="1">
        <f t="shared" si="0"/>
        <v>0</v>
      </c>
      <c r="I46" s="1">
        <f t="shared" si="1"/>
        <v>0</v>
      </c>
      <c r="J46" s="1">
        <f t="shared" si="2"/>
        <v>0</v>
      </c>
      <c r="K46" s="1">
        <f t="shared" si="3"/>
        <v>0</v>
      </c>
      <c r="L46" s="2">
        <f t="shared" si="4"/>
        <v>0</v>
      </c>
    </row>
    <row r="47" spans="1:12" s="28" customFormat="1" ht="114" customHeight="1" x14ac:dyDescent="0.2">
      <c r="A47" s="7">
        <v>29</v>
      </c>
      <c r="B47" s="32" t="s">
        <v>68</v>
      </c>
      <c r="C47" s="33"/>
      <c r="D47" s="36">
        <v>5</v>
      </c>
      <c r="E47" s="36" t="s">
        <v>40</v>
      </c>
      <c r="F47" s="34"/>
      <c r="G47" s="35">
        <v>0</v>
      </c>
      <c r="H47" s="1">
        <f t="shared" si="0"/>
        <v>0</v>
      </c>
      <c r="I47" s="1">
        <f t="shared" si="1"/>
        <v>0</v>
      </c>
      <c r="J47" s="1">
        <f t="shared" si="2"/>
        <v>0</v>
      </c>
      <c r="K47" s="1">
        <f t="shared" si="3"/>
        <v>0</v>
      </c>
      <c r="L47" s="2">
        <f t="shared" si="4"/>
        <v>0</v>
      </c>
    </row>
    <row r="48" spans="1:12" s="28" customFormat="1" ht="113.25" customHeight="1" x14ac:dyDescent="0.2">
      <c r="A48" s="7">
        <v>30</v>
      </c>
      <c r="B48" s="32" t="s">
        <v>69</v>
      </c>
      <c r="C48" s="33"/>
      <c r="D48" s="36">
        <v>4</v>
      </c>
      <c r="E48" s="36" t="s">
        <v>40</v>
      </c>
      <c r="F48" s="34"/>
      <c r="G48" s="35">
        <v>0</v>
      </c>
      <c r="H48" s="1">
        <f t="shared" si="0"/>
        <v>0</v>
      </c>
      <c r="I48" s="1">
        <f t="shared" si="1"/>
        <v>0</v>
      </c>
      <c r="J48" s="1">
        <f t="shared" si="2"/>
        <v>0</v>
      </c>
      <c r="K48" s="1">
        <f t="shared" si="3"/>
        <v>0</v>
      </c>
      <c r="L48" s="2">
        <f t="shared" si="4"/>
        <v>0</v>
      </c>
    </row>
    <row r="49" spans="1:12" s="28" customFormat="1" ht="96" customHeight="1" x14ac:dyDescent="0.2">
      <c r="A49" s="7">
        <v>31</v>
      </c>
      <c r="B49" s="32" t="s">
        <v>70</v>
      </c>
      <c r="C49" s="33"/>
      <c r="D49" s="36">
        <v>5</v>
      </c>
      <c r="E49" s="36" t="s">
        <v>40</v>
      </c>
      <c r="F49" s="34"/>
      <c r="G49" s="35">
        <v>0</v>
      </c>
      <c r="H49" s="1">
        <f t="shared" si="0"/>
        <v>0</v>
      </c>
      <c r="I49" s="1">
        <f t="shared" si="1"/>
        <v>0</v>
      </c>
      <c r="J49" s="1">
        <f t="shared" si="2"/>
        <v>0</v>
      </c>
      <c r="K49" s="1">
        <f t="shared" si="3"/>
        <v>0</v>
      </c>
      <c r="L49" s="2">
        <f t="shared" si="4"/>
        <v>0</v>
      </c>
    </row>
    <row r="50" spans="1:12" s="28" customFormat="1" ht="141" customHeight="1" x14ac:dyDescent="0.2">
      <c r="A50" s="7">
        <v>32</v>
      </c>
      <c r="B50" s="32" t="s">
        <v>71</v>
      </c>
      <c r="C50" s="33"/>
      <c r="D50" s="36">
        <v>2</v>
      </c>
      <c r="E50" s="36" t="s">
        <v>86</v>
      </c>
      <c r="F50" s="34"/>
      <c r="G50" s="35">
        <v>0</v>
      </c>
      <c r="H50" s="1">
        <f t="shared" si="0"/>
        <v>0</v>
      </c>
      <c r="I50" s="1">
        <f t="shared" si="1"/>
        <v>0</v>
      </c>
      <c r="J50" s="1">
        <f t="shared" si="2"/>
        <v>0</v>
      </c>
      <c r="K50" s="1">
        <f t="shared" si="3"/>
        <v>0</v>
      </c>
      <c r="L50" s="2">
        <f t="shared" si="4"/>
        <v>0</v>
      </c>
    </row>
    <row r="51" spans="1:12" s="28" customFormat="1" ht="127.5" customHeight="1" x14ac:dyDescent="0.2">
      <c r="A51" s="7">
        <v>33</v>
      </c>
      <c r="B51" s="32" t="s">
        <v>72</v>
      </c>
      <c r="C51" s="33"/>
      <c r="D51" s="36">
        <v>2</v>
      </c>
      <c r="E51" s="36" t="s">
        <v>87</v>
      </c>
      <c r="F51" s="34"/>
      <c r="G51" s="35">
        <v>0</v>
      </c>
      <c r="H51" s="1">
        <f t="shared" si="0"/>
        <v>0</v>
      </c>
      <c r="I51" s="1">
        <f t="shared" si="1"/>
        <v>0</v>
      </c>
      <c r="J51" s="1">
        <f t="shared" si="2"/>
        <v>0</v>
      </c>
      <c r="K51" s="1">
        <f t="shared" si="3"/>
        <v>0</v>
      </c>
      <c r="L51" s="2">
        <f t="shared" si="4"/>
        <v>0</v>
      </c>
    </row>
    <row r="52" spans="1:12" s="28" customFormat="1" ht="115.5" customHeight="1" x14ac:dyDescent="0.2">
      <c r="A52" s="7">
        <v>34</v>
      </c>
      <c r="B52" s="32" t="s">
        <v>73</v>
      </c>
      <c r="C52" s="33"/>
      <c r="D52" s="36">
        <v>3</v>
      </c>
      <c r="E52" s="36" t="s">
        <v>83</v>
      </c>
      <c r="F52" s="34"/>
      <c r="G52" s="35">
        <v>0</v>
      </c>
      <c r="H52" s="1">
        <f t="shared" si="0"/>
        <v>0</v>
      </c>
      <c r="I52" s="1">
        <f t="shared" si="1"/>
        <v>0</v>
      </c>
      <c r="J52" s="1">
        <f t="shared" si="2"/>
        <v>0</v>
      </c>
      <c r="K52" s="1">
        <f t="shared" si="3"/>
        <v>0</v>
      </c>
      <c r="L52" s="2">
        <f t="shared" si="4"/>
        <v>0</v>
      </c>
    </row>
    <row r="53" spans="1:12" s="28" customFormat="1" ht="117" customHeight="1" x14ac:dyDescent="0.2">
      <c r="A53" s="7">
        <v>35</v>
      </c>
      <c r="B53" s="32" t="s">
        <v>74</v>
      </c>
      <c r="C53" s="33"/>
      <c r="D53" s="36">
        <v>4</v>
      </c>
      <c r="E53" s="36" t="s">
        <v>86</v>
      </c>
      <c r="F53" s="34"/>
      <c r="G53" s="35">
        <v>0</v>
      </c>
      <c r="H53" s="1">
        <f t="shared" si="0"/>
        <v>0</v>
      </c>
      <c r="I53" s="1">
        <f t="shared" si="1"/>
        <v>0</v>
      </c>
      <c r="J53" s="1">
        <f t="shared" si="2"/>
        <v>0</v>
      </c>
      <c r="K53" s="1">
        <f t="shared" si="3"/>
        <v>0</v>
      </c>
      <c r="L53" s="2">
        <f t="shared" si="4"/>
        <v>0</v>
      </c>
    </row>
    <row r="54" spans="1:12" s="28" customFormat="1" ht="123.75" customHeight="1" x14ac:dyDescent="0.2">
      <c r="A54" s="7">
        <v>36</v>
      </c>
      <c r="B54" s="32" t="s">
        <v>75</v>
      </c>
      <c r="C54" s="33"/>
      <c r="D54" s="36">
        <v>4</v>
      </c>
      <c r="E54" s="36" t="s">
        <v>40</v>
      </c>
      <c r="F54" s="34"/>
      <c r="G54" s="35">
        <v>0</v>
      </c>
      <c r="H54" s="1">
        <f t="shared" si="0"/>
        <v>0</v>
      </c>
      <c r="I54" s="1">
        <f t="shared" si="1"/>
        <v>0</v>
      </c>
      <c r="J54" s="1">
        <f t="shared" si="2"/>
        <v>0</v>
      </c>
      <c r="K54" s="1">
        <f t="shared" si="3"/>
        <v>0</v>
      </c>
      <c r="L54" s="2">
        <f t="shared" si="4"/>
        <v>0</v>
      </c>
    </row>
    <row r="55" spans="1:12" s="28" customFormat="1" ht="112.5" customHeight="1" x14ac:dyDescent="0.2">
      <c r="A55" s="7">
        <v>37</v>
      </c>
      <c r="B55" s="32" t="s">
        <v>76</v>
      </c>
      <c r="C55" s="33"/>
      <c r="D55" s="36">
        <v>3</v>
      </c>
      <c r="E55" s="36" t="s">
        <v>86</v>
      </c>
      <c r="F55" s="34"/>
      <c r="G55" s="35">
        <v>0</v>
      </c>
      <c r="H55" s="1">
        <f t="shared" si="0"/>
        <v>0</v>
      </c>
      <c r="I55" s="1">
        <f t="shared" si="1"/>
        <v>0</v>
      </c>
      <c r="J55" s="1">
        <f t="shared" si="2"/>
        <v>0</v>
      </c>
      <c r="K55" s="1">
        <f t="shared" si="3"/>
        <v>0</v>
      </c>
      <c r="L55" s="2">
        <f t="shared" si="4"/>
        <v>0</v>
      </c>
    </row>
    <row r="56" spans="1:12" s="28" customFormat="1" ht="113.25" customHeight="1" x14ac:dyDescent="0.2">
      <c r="A56" s="7">
        <v>38</v>
      </c>
      <c r="B56" s="32" t="s">
        <v>77</v>
      </c>
      <c r="C56" s="33"/>
      <c r="D56" s="36">
        <v>2</v>
      </c>
      <c r="E56" s="36" t="s">
        <v>83</v>
      </c>
      <c r="F56" s="34"/>
      <c r="G56" s="35">
        <v>0</v>
      </c>
      <c r="H56" s="1">
        <f t="shared" si="0"/>
        <v>0</v>
      </c>
      <c r="I56" s="1">
        <f t="shared" si="1"/>
        <v>0</v>
      </c>
      <c r="J56" s="1">
        <f t="shared" si="2"/>
        <v>0</v>
      </c>
      <c r="K56" s="1">
        <f t="shared" si="3"/>
        <v>0</v>
      </c>
      <c r="L56" s="2">
        <f t="shared" si="4"/>
        <v>0</v>
      </c>
    </row>
    <row r="57" spans="1:12" s="28" customFormat="1" ht="126.75" customHeight="1" x14ac:dyDescent="0.2">
      <c r="A57" s="7">
        <v>39</v>
      </c>
      <c r="B57" s="32" t="s">
        <v>78</v>
      </c>
      <c r="C57" s="33"/>
      <c r="D57" s="36">
        <v>3</v>
      </c>
      <c r="E57" s="36" t="s">
        <v>86</v>
      </c>
      <c r="F57" s="34"/>
      <c r="G57" s="35">
        <v>0</v>
      </c>
      <c r="H57" s="1">
        <f t="shared" si="0"/>
        <v>0</v>
      </c>
      <c r="I57" s="1">
        <f t="shared" si="1"/>
        <v>0</v>
      </c>
      <c r="J57" s="1">
        <f t="shared" si="2"/>
        <v>0</v>
      </c>
      <c r="K57" s="1">
        <f t="shared" si="3"/>
        <v>0</v>
      </c>
      <c r="L57" s="2">
        <f t="shared" si="4"/>
        <v>0</v>
      </c>
    </row>
    <row r="58" spans="1:12" s="28" customFormat="1" ht="118.5" customHeight="1" x14ac:dyDescent="0.2">
      <c r="A58" s="7">
        <v>40</v>
      </c>
      <c r="B58" s="32" t="s">
        <v>79</v>
      </c>
      <c r="C58" s="33"/>
      <c r="D58" s="36">
        <v>3</v>
      </c>
      <c r="E58" s="36" t="s">
        <v>83</v>
      </c>
      <c r="F58" s="34"/>
      <c r="G58" s="35">
        <v>0</v>
      </c>
      <c r="H58" s="1">
        <f t="shared" si="0"/>
        <v>0</v>
      </c>
      <c r="I58" s="1">
        <f t="shared" si="1"/>
        <v>0</v>
      </c>
      <c r="J58" s="1">
        <f t="shared" si="2"/>
        <v>0</v>
      </c>
      <c r="K58" s="1">
        <f t="shared" si="3"/>
        <v>0</v>
      </c>
      <c r="L58" s="2">
        <f t="shared" si="4"/>
        <v>0</v>
      </c>
    </row>
    <row r="59" spans="1:12" s="28" customFormat="1" ht="151.5" customHeight="1" x14ac:dyDescent="0.2">
      <c r="A59" s="7">
        <v>41</v>
      </c>
      <c r="B59" s="32" t="s">
        <v>80</v>
      </c>
      <c r="C59" s="33"/>
      <c r="D59" s="36">
        <v>1</v>
      </c>
      <c r="E59" s="36" t="s">
        <v>83</v>
      </c>
      <c r="F59" s="34"/>
      <c r="G59" s="35">
        <v>0</v>
      </c>
      <c r="H59" s="1">
        <f t="shared" si="0"/>
        <v>0</v>
      </c>
      <c r="I59" s="1">
        <f t="shared" si="1"/>
        <v>0</v>
      </c>
      <c r="J59" s="1">
        <f t="shared" si="2"/>
        <v>0</v>
      </c>
      <c r="K59" s="1">
        <f t="shared" si="3"/>
        <v>0</v>
      </c>
      <c r="L59" s="2">
        <f t="shared" si="4"/>
        <v>0</v>
      </c>
    </row>
    <row r="60" spans="1:12" s="28" customFormat="1" ht="70.5" customHeight="1" x14ac:dyDescent="0.2">
      <c r="A60" s="7">
        <v>42</v>
      </c>
      <c r="B60" s="32" t="s">
        <v>81</v>
      </c>
      <c r="C60" s="33"/>
      <c r="D60" s="36">
        <v>2</v>
      </c>
      <c r="E60" s="36" t="s">
        <v>86</v>
      </c>
      <c r="F60" s="34"/>
      <c r="G60" s="35">
        <v>0</v>
      </c>
      <c r="H60" s="1">
        <f t="shared" si="0"/>
        <v>0</v>
      </c>
      <c r="I60" s="1">
        <f t="shared" si="1"/>
        <v>0</v>
      </c>
      <c r="J60" s="1">
        <f t="shared" si="2"/>
        <v>0</v>
      </c>
      <c r="K60" s="1">
        <f t="shared" si="3"/>
        <v>0</v>
      </c>
      <c r="L60" s="2">
        <f t="shared" si="4"/>
        <v>0</v>
      </c>
    </row>
    <row r="61" spans="1:12" s="28" customFormat="1" ht="107.25" customHeight="1" x14ac:dyDescent="0.2">
      <c r="A61" s="7">
        <v>43</v>
      </c>
      <c r="B61" s="32" t="str">
        <f>'[1]Especificaciones-Tecnica-Abs-No'!B51</f>
        <v>Insecticida Ingrediente activo: Clorpirifos 480 g/L 0,0-diethyl 0-3,5,6-trichloro-2-pyrydyl phosphorothioate, de formulacion a 20 °C. Ingredientes aditivos: c.s.p. 1 Litro. Presentacion litro.Unidad Agroambiental La Esperanza</v>
      </c>
      <c r="C61" s="33"/>
      <c r="D61" s="36">
        <v>2</v>
      </c>
      <c r="E61" s="36" t="s">
        <v>83</v>
      </c>
      <c r="F61" s="34"/>
      <c r="G61" s="35">
        <v>0</v>
      </c>
      <c r="H61" s="1">
        <f t="shared" si="0"/>
        <v>0</v>
      </c>
      <c r="I61" s="1">
        <f t="shared" si="1"/>
        <v>0</v>
      </c>
      <c r="J61" s="1">
        <f t="shared" si="2"/>
        <v>0</v>
      </c>
      <c r="K61" s="1">
        <f t="shared" si="3"/>
        <v>0</v>
      </c>
      <c r="L61" s="2">
        <f t="shared" si="4"/>
        <v>0</v>
      </c>
    </row>
    <row r="62" spans="1:12" s="28" customFormat="1" ht="120.75" customHeight="1" x14ac:dyDescent="0.2">
      <c r="A62" s="7">
        <v>44</v>
      </c>
      <c r="B62" s="32" t="str">
        <f>'[1]Especificaciones-Tecnica-Abs-No'!B52</f>
        <v>Insecticida Larvicida de contacto: Ingrediente activo: Ciromazina 400 g/L N-cyclopropyl-1,3,5-triazine-2,4,6-triamine. Ingredientes aditivos: c.s.p. 1 L.Grupo quimico: Triazinas.Presentacion frasco de 200 c.c.Unidad Agroambiental La Esperanza.</v>
      </c>
      <c r="C62" s="33"/>
      <c r="D62" s="36">
        <v>2</v>
      </c>
      <c r="E62" s="36" t="s">
        <v>87</v>
      </c>
      <c r="F62" s="34"/>
      <c r="G62" s="35">
        <v>0</v>
      </c>
      <c r="H62" s="1">
        <f t="shared" si="0"/>
        <v>0</v>
      </c>
      <c r="I62" s="1">
        <f t="shared" si="1"/>
        <v>0</v>
      </c>
      <c r="J62" s="1">
        <f t="shared" si="2"/>
        <v>0</v>
      </c>
      <c r="K62" s="1">
        <f t="shared" si="3"/>
        <v>0</v>
      </c>
      <c r="L62" s="2">
        <f t="shared" si="4"/>
        <v>0</v>
      </c>
    </row>
    <row r="63" spans="1:12" s="28" customFormat="1" ht="114" customHeight="1" x14ac:dyDescent="0.2">
      <c r="A63" s="7">
        <v>45</v>
      </c>
      <c r="B63" s="32" t="str">
        <f>'[1]Especificaciones-Tecnica-Abs-No'!B53</f>
        <v>Insecticida. Apariencia : Líquido, beige a amarillo pH : 5.0 a 6.0 Ingrediente Activo: Lambdacihalotrina 50g/l. Unidad Agroambiental el Vergel Ingredientes aditivos: c.s.p 1litro. Envase plastico por 1 litro.</v>
      </c>
      <c r="C63" s="33"/>
      <c r="D63" s="36">
        <v>3</v>
      </c>
      <c r="E63" s="36" t="s">
        <v>83</v>
      </c>
      <c r="F63" s="34"/>
      <c r="G63" s="35">
        <v>0</v>
      </c>
      <c r="H63" s="1">
        <f t="shared" si="0"/>
        <v>0</v>
      </c>
      <c r="I63" s="1">
        <f t="shared" si="1"/>
        <v>0</v>
      </c>
      <c r="J63" s="1">
        <f t="shared" si="2"/>
        <v>0</v>
      </c>
      <c r="K63" s="1">
        <f t="shared" si="3"/>
        <v>0</v>
      </c>
      <c r="L63" s="2">
        <f t="shared" si="4"/>
        <v>0</v>
      </c>
    </row>
    <row r="64" spans="1:12" s="28" customFormat="1" ht="100.5" customHeight="1" x14ac:dyDescent="0.2">
      <c r="A64" s="7">
        <v>46</v>
      </c>
      <c r="B64" s="32" t="str">
        <f>'[1]Especificaciones-Tecnica-Abs-No'!B54</f>
        <v>Nitrogeno: 15% Fosforo: 15% Potasio: 15% Presentacion por bulto de 50 kilogramos Unidad Agroambiental el Vergel</v>
      </c>
      <c r="C64" s="33"/>
      <c r="D64" s="36">
        <v>3</v>
      </c>
      <c r="E64" s="36" t="s">
        <v>40</v>
      </c>
      <c r="F64" s="34"/>
      <c r="G64" s="35">
        <v>0</v>
      </c>
      <c r="H64" s="1">
        <f t="shared" si="0"/>
        <v>0</v>
      </c>
      <c r="I64" s="1">
        <f t="shared" si="1"/>
        <v>0</v>
      </c>
      <c r="J64" s="1">
        <f t="shared" si="2"/>
        <v>0</v>
      </c>
      <c r="K64" s="1">
        <f t="shared" si="3"/>
        <v>0</v>
      </c>
      <c r="L64" s="2">
        <f t="shared" si="4"/>
        <v>0</v>
      </c>
    </row>
    <row r="65" spans="1:12" s="28" customFormat="1" ht="126" customHeight="1" x14ac:dyDescent="0.2">
      <c r="A65" s="7">
        <v>47</v>
      </c>
      <c r="B65" s="32" t="str">
        <f>'[1]Especificaciones-Tecnica-Abs-No'!B55</f>
        <v>NPK 13-26-6 Fertilizante complejo granular especialmente necesario para condiciones del suelo y del cultivo que requieren un alto aporte de fosforo, un aporte moderado de nitogeno y una proporcion mas baja de potasio. Presentacion bulto 50 kilogramos</v>
      </c>
      <c r="C65" s="33"/>
      <c r="D65" s="36">
        <v>3</v>
      </c>
      <c r="E65" s="36" t="s">
        <v>40</v>
      </c>
      <c r="F65" s="34"/>
      <c r="G65" s="35">
        <v>0</v>
      </c>
      <c r="H65" s="1">
        <f t="shared" si="0"/>
        <v>0</v>
      </c>
      <c r="I65" s="1">
        <f t="shared" si="1"/>
        <v>0</v>
      </c>
      <c r="J65" s="1">
        <f t="shared" si="2"/>
        <v>0</v>
      </c>
      <c r="K65" s="1">
        <f t="shared" si="3"/>
        <v>0</v>
      </c>
      <c r="L65" s="2">
        <f t="shared" si="4"/>
        <v>0</v>
      </c>
    </row>
    <row r="66" spans="1:12" s="28" customFormat="1" ht="82.5" customHeight="1" x14ac:dyDescent="0.2">
      <c r="A66" s="7">
        <v>48</v>
      </c>
      <c r="B66" s="32" t="str">
        <f>'[1]Especificaciones-Tecnica-Abs-No'!B56</f>
        <v>Semilla de Acelga PENCAS BLANCAS tipo STD Presentacion BOLSA X 250 g.Unidad Agroambiental La Esperanza</v>
      </c>
      <c r="C66" s="33"/>
      <c r="D66" s="36">
        <v>3</v>
      </c>
      <c r="E66" s="36" t="s">
        <v>86</v>
      </c>
      <c r="F66" s="34"/>
      <c r="G66" s="35">
        <v>0</v>
      </c>
      <c r="H66" s="1">
        <f t="shared" si="0"/>
        <v>0</v>
      </c>
      <c r="I66" s="1">
        <f t="shared" si="1"/>
        <v>0</v>
      </c>
      <c r="J66" s="1">
        <f t="shared" si="2"/>
        <v>0</v>
      </c>
      <c r="K66" s="1">
        <f t="shared" si="3"/>
        <v>0</v>
      </c>
      <c r="L66" s="2">
        <f t="shared" si="4"/>
        <v>0</v>
      </c>
    </row>
    <row r="67" spans="1:12" s="28" customFormat="1" ht="96" customHeight="1" x14ac:dyDescent="0.2">
      <c r="A67" s="7">
        <v>49</v>
      </c>
      <c r="B67" s="32" t="str">
        <f>'[1]Especificaciones-Tecnica-Abs-No'!B57</f>
        <v>Semilla de Ahuyama MEXICANA SELECCIONADA STD NACIONAL. Presentacion: Bolsa x 500g.Unidad Agroambiental La Esperanza</v>
      </c>
      <c r="C67" s="33"/>
      <c r="D67" s="36">
        <v>1</v>
      </c>
      <c r="E67" s="36" t="s">
        <v>86</v>
      </c>
      <c r="F67" s="34"/>
      <c r="G67" s="35">
        <v>0</v>
      </c>
      <c r="H67" s="1">
        <f t="shared" si="0"/>
        <v>0</v>
      </c>
      <c r="I67" s="1">
        <f t="shared" si="1"/>
        <v>0</v>
      </c>
      <c r="J67" s="1">
        <f t="shared" si="2"/>
        <v>0</v>
      </c>
      <c r="K67" s="1">
        <f t="shared" si="3"/>
        <v>0</v>
      </c>
      <c r="L67" s="2">
        <f t="shared" si="4"/>
        <v>0</v>
      </c>
    </row>
    <row r="68" spans="1:12" s="28" customFormat="1" ht="75.75" customHeight="1" x14ac:dyDescent="0.2">
      <c r="A68" s="7">
        <v>50</v>
      </c>
      <c r="B68" s="32" t="str">
        <f>'[1]Especificaciones-Tecnica-Abs-No'!B58</f>
        <v>semilla de Arveja CHINA OREGON SUGAR POD II STD. Presentacion Bolsa x 1kg.Unidad Agroambiental La Esperanza</v>
      </c>
      <c r="C68" s="33"/>
      <c r="D68" s="36">
        <v>1</v>
      </c>
      <c r="E68" s="36" t="s">
        <v>86</v>
      </c>
      <c r="F68" s="34"/>
      <c r="G68" s="35">
        <v>0</v>
      </c>
      <c r="H68" s="1">
        <f t="shared" si="0"/>
        <v>0</v>
      </c>
      <c r="I68" s="1">
        <f t="shared" si="1"/>
        <v>0</v>
      </c>
      <c r="J68" s="1">
        <f t="shared" si="2"/>
        <v>0</v>
      </c>
      <c r="K68" s="1">
        <f t="shared" si="3"/>
        <v>0</v>
      </c>
      <c r="L68" s="2">
        <f t="shared" si="4"/>
        <v>0</v>
      </c>
    </row>
    <row r="69" spans="1:12" s="28" customFormat="1" ht="78.75" customHeight="1" x14ac:dyDescent="0.2">
      <c r="A69" s="7">
        <v>51</v>
      </c>
      <c r="B69" s="32" t="str">
        <f>'[1]Especificaciones-Tecnica-Abs-No'!B59</f>
        <v>Semilla de cilantro PATIMORADO STD NACIONAL. Presentacion Bolsa x 500g.Unidad Agroambiental La Esperanza</v>
      </c>
      <c r="C69" s="33"/>
      <c r="D69" s="36">
        <v>3</v>
      </c>
      <c r="E69" s="36" t="s">
        <v>86</v>
      </c>
      <c r="F69" s="34"/>
      <c r="G69" s="35">
        <v>0</v>
      </c>
      <c r="H69" s="1">
        <f t="shared" si="0"/>
        <v>0</v>
      </c>
      <c r="I69" s="1">
        <f t="shared" si="1"/>
        <v>0</v>
      </c>
      <c r="J69" s="1">
        <f t="shared" si="2"/>
        <v>0</v>
      </c>
      <c r="K69" s="1">
        <f t="shared" si="3"/>
        <v>0</v>
      </c>
      <c r="L69" s="2">
        <f t="shared" si="4"/>
        <v>0</v>
      </c>
    </row>
    <row r="70" spans="1:12" s="28" customFormat="1" ht="83.25" customHeight="1" x14ac:dyDescent="0.2">
      <c r="A70" s="7">
        <v>52</v>
      </c>
      <c r="B70" s="32" t="str">
        <f>'[1]Especificaciones-Tecnica-Abs-No'!B60</f>
        <v>Semilla de espinaca VIROFLY (ESPINACA VERDE) STD SEMILLAS ARROYAVE Bolsa x 500g.Unidad Agroambiental La Esperanza</v>
      </c>
      <c r="C70" s="33"/>
      <c r="D70" s="36">
        <v>2</v>
      </c>
      <c r="E70" s="36" t="s">
        <v>86</v>
      </c>
      <c r="F70" s="34"/>
      <c r="G70" s="35">
        <v>0</v>
      </c>
      <c r="H70" s="1">
        <f t="shared" si="0"/>
        <v>0</v>
      </c>
      <c r="I70" s="1">
        <f t="shared" si="1"/>
        <v>0</v>
      </c>
      <c r="J70" s="1">
        <f t="shared" si="2"/>
        <v>0</v>
      </c>
      <c r="K70" s="1">
        <f t="shared" si="3"/>
        <v>0</v>
      </c>
      <c r="L70" s="2">
        <f t="shared" si="4"/>
        <v>0</v>
      </c>
    </row>
    <row r="71" spans="1:12" s="28" customFormat="1" ht="75" customHeight="1" x14ac:dyDescent="0.2">
      <c r="A71" s="7">
        <v>53</v>
      </c>
      <c r="B71" s="32" t="str">
        <f>'[1]Especificaciones-Tecnica-Abs-No'!B61</f>
        <v>Semilla de frijol 2 CARGAMANTO ROJO STD NACIONAL. Presentacion BOLSA X 1kg.Unidad Agroambiental La Esperanza.</v>
      </c>
      <c r="C71" s="33"/>
      <c r="D71" s="36">
        <v>3</v>
      </c>
      <c r="E71" s="36" t="s">
        <v>86</v>
      </c>
      <c r="F71" s="34"/>
      <c r="G71" s="35">
        <v>0</v>
      </c>
      <c r="H71" s="1">
        <f t="shared" si="0"/>
        <v>0</v>
      </c>
      <c r="I71" s="1">
        <f t="shared" si="1"/>
        <v>0</v>
      </c>
      <c r="J71" s="1">
        <f t="shared" si="2"/>
        <v>0</v>
      </c>
      <c r="K71" s="1">
        <f t="shared" si="3"/>
        <v>0</v>
      </c>
      <c r="L71" s="2">
        <f t="shared" si="4"/>
        <v>0</v>
      </c>
    </row>
    <row r="72" spans="1:12" s="28" customFormat="1" ht="60.75" customHeight="1" x14ac:dyDescent="0.2">
      <c r="A72" s="7">
        <v>54</v>
      </c>
      <c r="B72" s="32" t="str">
        <f>'[1]Especificaciones-Tecnica-Abs-No'!B62</f>
        <v>Semilla de Frijol BOLA ROJA STD NACIONAL Presentacion BOLSA X 1kg.Unidad Agroambiental La Esperanza.</v>
      </c>
      <c r="C72" s="33"/>
      <c r="D72" s="36">
        <v>3</v>
      </c>
      <c r="E72" s="36" t="s">
        <v>86</v>
      </c>
      <c r="F72" s="34"/>
      <c r="G72" s="35">
        <v>0</v>
      </c>
      <c r="H72" s="1">
        <f t="shared" si="0"/>
        <v>0</v>
      </c>
      <c r="I72" s="1">
        <f t="shared" si="1"/>
        <v>0</v>
      </c>
      <c r="J72" s="1">
        <f t="shared" si="2"/>
        <v>0</v>
      </c>
      <c r="K72" s="1">
        <f t="shared" si="3"/>
        <v>0</v>
      </c>
      <c r="L72" s="2">
        <f t="shared" si="4"/>
        <v>0</v>
      </c>
    </row>
    <row r="73" spans="1:12" s="28" customFormat="1" ht="63" customHeight="1" x14ac:dyDescent="0.2">
      <c r="A73" s="7">
        <v>55</v>
      </c>
      <c r="B73" s="32" t="str">
        <f>'[1]Especificaciones-Tecnica-Abs-No'!B63</f>
        <v>Semilla de Frijol CALIMA STD NACIONAL. Presentacion BOLSA X 1kg.Unidad Agroambiental La Esperanza</v>
      </c>
      <c r="C73" s="33"/>
      <c r="D73" s="36">
        <v>3</v>
      </c>
      <c r="E73" s="36" t="s">
        <v>86</v>
      </c>
      <c r="F73" s="34"/>
      <c r="G73" s="35">
        <v>0</v>
      </c>
      <c r="H73" s="1">
        <f t="shared" si="0"/>
        <v>0</v>
      </c>
      <c r="I73" s="1">
        <f t="shared" si="1"/>
        <v>0</v>
      </c>
      <c r="J73" s="1">
        <f t="shared" si="2"/>
        <v>0</v>
      </c>
      <c r="K73" s="1">
        <f t="shared" si="3"/>
        <v>0</v>
      </c>
      <c r="L73" s="2">
        <f t="shared" si="4"/>
        <v>0</v>
      </c>
    </row>
    <row r="74" spans="1:12" s="28" customFormat="1" ht="63" customHeight="1" x14ac:dyDescent="0.2">
      <c r="A74" s="7">
        <v>56</v>
      </c>
      <c r="B74" s="32" t="str">
        <f>'[1]Especificaciones-Tecnica-Abs-No'!B64</f>
        <v>Semilla de Rabano CRIMSON GIANT STD. Presentacion Bolsa x 500g.Unidad Agroambiental La Esperanza</v>
      </c>
      <c r="C74" s="33"/>
      <c r="D74" s="36">
        <v>2</v>
      </c>
      <c r="E74" s="36" t="s">
        <v>86</v>
      </c>
      <c r="F74" s="34"/>
      <c r="G74" s="35">
        <v>0</v>
      </c>
      <c r="H74" s="1">
        <f t="shared" si="0"/>
        <v>0</v>
      </c>
      <c r="I74" s="1">
        <f t="shared" si="1"/>
        <v>0</v>
      </c>
      <c r="J74" s="1">
        <f t="shared" si="2"/>
        <v>0</v>
      </c>
      <c r="K74" s="1">
        <f t="shared" si="3"/>
        <v>0</v>
      </c>
      <c r="L74" s="2">
        <f t="shared" si="4"/>
        <v>0</v>
      </c>
    </row>
    <row r="75" spans="1:12" s="28" customFormat="1" ht="70.5" customHeight="1" x14ac:dyDescent="0.2">
      <c r="A75" s="7">
        <v>57</v>
      </c>
      <c r="B75" s="32" t="str">
        <f>'[1]Especificaciones-Tecnica-Abs-No'!B65</f>
        <v>semilla de Repollo Red Acre (Morado)Presentacion sobre de 100 g.Unidad Agroambiental La Esperanza</v>
      </c>
      <c r="C75" s="33"/>
      <c r="D75" s="36">
        <v>1</v>
      </c>
      <c r="E75" s="36" t="s">
        <v>88</v>
      </c>
      <c r="F75" s="34"/>
      <c r="G75" s="35">
        <v>0</v>
      </c>
      <c r="H75" s="1">
        <f t="shared" si="0"/>
        <v>0</v>
      </c>
      <c r="I75" s="1">
        <f t="shared" si="1"/>
        <v>0</v>
      </c>
      <c r="J75" s="1">
        <f t="shared" si="2"/>
        <v>0</v>
      </c>
      <c r="K75" s="1">
        <f t="shared" si="3"/>
        <v>0</v>
      </c>
      <c r="L75" s="2">
        <f t="shared" si="4"/>
        <v>0</v>
      </c>
    </row>
    <row r="76" spans="1:12" s="28" customFormat="1" ht="69" customHeight="1" x14ac:dyDescent="0.2">
      <c r="A76" s="7">
        <v>58</v>
      </c>
      <c r="B76" s="32" t="str">
        <f>'[1]Especificaciones-Tecnica-Abs-No'!B66</f>
        <v>Avena forrajera Sativa Cayuse x 50 libras Unidad Agroambiental el Tibar</v>
      </c>
      <c r="C76" s="33"/>
      <c r="D76" s="36">
        <v>2</v>
      </c>
      <c r="E76" s="36" t="s">
        <v>40</v>
      </c>
      <c r="F76" s="34"/>
      <c r="G76" s="35">
        <v>0</v>
      </c>
      <c r="H76" s="1">
        <f t="shared" si="0"/>
        <v>0</v>
      </c>
      <c r="I76" s="1">
        <f t="shared" si="1"/>
        <v>0</v>
      </c>
      <c r="J76" s="1">
        <f t="shared" si="2"/>
        <v>0</v>
      </c>
      <c r="K76" s="1">
        <f t="shared" si="3"/>
        <v>0</v>
      </c>
      <c r="L76" s="2">
        <f t="shared" si="4"/>
        <v>0</v>
      </c>
    </row>
    <row r="77" spans="1:12" s="28" customFormat="1" ht="60.75" customHeight="1" x14ac:dyDescent="0.2">
      <c r="A77" s="7">
        <v>59</v>
      </c>
      <c r="B77" s="32" t="str">
        <f>'[1]Especificaciones-Tecnica-Abs-No'!B67</f>
        <v>Bolsa para ensilaje con fuelle inferior con capacidad de 50 kg, calibre 5, paquete por 100 unidades Unidad Agroambiental el Tibar</v>
      </c>
      <c r="C77" s="33"/>
      <c r="D77" s="36">
        <v>1</v>
      </c>
      <c r="E77" s="36" t="s">
        <v>86</v>
      </c>
      <c r="F77" s="34"/>
      <c r="G77" s="35">
        <v>0</v>
      </c>
      <c r="H77" s="1">
        <f t="shared" si="0"/>
        <v>0</v>
      </c>
      <c r="I77" s="1">
        <f t="shared" si="1"/>
        <v>0</v>
      </c>
      <c r="J77" s="1">
        <f t="shared" si="2"/>
        <v>0</v>
      </c>
      <c r="K77" s="1">
        <f t="shared" si="3"/>
        <v>0</v>
      </c>
      <c r="L77" s="2">
        <f t="shared" si="4"/>
        <v>0</v>
      </c>
    </row>
    <row r="78" spans="1:12" s="28" customFormat="1" ht="51" customHeight="1" x14ac:dyDescent="0.2">
      <c r="A78" s="7">
        <v>60</v>
      </c>
      <c r="B78" s="32" t="str">
        <f>'[1]Especificaciones-Tecnica-Abs-No'!B68</f>
        <v>Cal dolomita o cal fosforica como enmienda para el suelo Unidad Agroambiental el Tibar</v>
      </c>
      <c r="C78" s="33"/>
      <c r="D78" s="36">
        <v>6</v>
      </c>
      <c r="E78" s="36" t="s">
        <v>40</v>
      </c>
      <c r="F78" s="34"/>
      <c r="G78" s="35">
        <v>0</v>
      </c>
      <c r="H78" s="1">
        <f t="shared" si="0"/>
        <v>0</v>
      </c>
      <c r="I78" s="1">
        <f t="shared" si="1"/>
        <v>0</v>
      </c>
      <c r="J78" s="1">
        <f t="shared" si="2"/>
        <v>0</v>
      </c>
      <c r="K78" s="1">
        <f t="shared" si="3"/>
        <v>0</v>
      </c>
      <c r="L78" s="2">
        <f t="shared" si="4"/>
        <v>0</v>
      </c>
    </row>
    <row r="79" spans="1:12" s="28" customFormat="1" ht="103.5" customHeight="1" x14ac:dyDescent="0.2">
      <c r="A79" s="7">
        <v>61</v>
      </c>
      <c r="B79" s="32" t="str">
        <f>'[1]Especificaciones-Tecnica-Abs-No'!B69</f>
        <v>Fertilizante: Fertilizante compuesto granulado N-P para aplicación al suelo. Composición garantizada de Nitrógeno Total (N) 18.0 % Nitrógeno Amoniacal(N) 18.0 % Fósforo asimilable (P2O5) 46.0 %Humedad máxima 1.5 % Presentación bulto por 50 kilogramos. Unidad Agroambiental el Tibar </v>
      </c>
      <c r="C79" s="33"/>
      <c r="D79" s="36">
        <v>6</v>
      </c>
      <c r="E79" s="36" t="s">
        <v>40</v>
      </c>
      <c r="F79" s="34"/>
      <c r="G79" s="35">
        <v>0</v>
      </c>
      <c r="H79" s="1">
        <f t="shared" si="0"/>
        <v>0</v>
      </c>
      <c r="I79" s="1">
        <f t="shared" si="1"/>
        <v>0</v>
      </c>
      <c r="J79" s="1">
        <f t="shared" si="2"/>
        <v>0</v>
      </c>
      <c r="K79" s="1">
        <f t="shared" si="3"/>
        <v>0</v>
      </c>
      <c r="L79" s="2">
        <f t="shared" si="4"/>
        <v>0</v>
      </c>
    </row>
    <row r="80" spans="1:12" s="28" customFormat="1" ht="91.5" customHeight="1" x14ac:dyDescent="0.2">
      <c r="A80" s="7">
        <v>62</v>
      </c>
      <c r="B80" s="32" t="str">
        <f>'[1]Especificaciones-Tecnica-Abs-No'!B70</f>
        <v>Fertilizante: formula reforzada: Nitrogeno total (N) 8.0% Nitrogeno amoniacal (N) 1% Nitrogeno ureico (N) 7% Fosforo asimilable (P2O5) 5.0% Calcio (CaO) 18.0% Magnesio (MgO) 6.0% Azufre (S) 1.6% Boro (B) 1.0% Cobre (Cu) 0.14% Molibdeno (Mo) 0.005% Zinc (Zn) 2.5% . Presentacion bulto de 46 Kilogramos Unidad Agroambiental el Tibar</v>
      </c>
      <c r="C80" s="33"/>
      <c r="D80" s="36">
        <v>3</v>
      </c>
      <c r="E80" s="36" t="s">
        <v>40</v>
      </c>
      <c r="F80" s="34"/>
      <c r="G80" s="35">
        <v>0</v>
      </c>
      <c r="H80" s="1">
        <f t="shared" si="0"/>
        <v>0</v>
      </c>
      <c r="I80" s="1">
        <f t="shared" si="1"/>
        <v>0</v>
      </c>
      <c r="J80" s="1">
        <f t="shared" si="2"/>
        <v>0</v>
      </c>
      <c r="K80" s="1">
        <f t="shared" si="3"/>
        <v>0</v>
      </c>
      <c r="L80" s="2">
        <f t="shared" si="4"/>
        <v>0</v>
      </c>
    </row>
    <row r="81" spans="1:12" s="28" customFormat="1" ht="101.25" customHeight="1" x14ac:dyDescent="0.2">
      <c r="A81" s="7">
        <v>63</v>
      </c>
      <c r="B81" s="32" t="str">
        <f>'[1]Especificaciones-Tecnica-Abs-No'!B71</f>
        <v>abono Organico certificado por el ICA. COMPOSICION GARANTIZADA • Nitrógeno 1.7% • Fosforo 2% • Potasio 2% • Calcio 2% • Carbono Orgánico Oxidable 15% • Capacidad de Intercambio Catiónico 45 (meq /100 g)</v>
      </c>
      <c r="C81" s="33"/>
      <c r="D81" s="36">
        <v>10</v>
      </c>
      <c r="E81" s="36" t="s">
        <v>40</v>
      </c>
      <c r="F81" s="34"/>
      <c r="G81" s="35">
        <v>0</v>
      </c>
      <c r="H81" s="1">
        <f t="shared" si="0"/>
        <v>0</v>
      </c>
      <c r="I81" s="1">
        <f t="shared" si="1"/>
        <v>0</v>
      </c>
      <c r="J81" s="1">
        <f t="shared" si="2"/>
        <v>0</v>
      </c>
      <c r="K81" s="1">
        <f t="shared" si="3"/>
        <v>0</v>
      </c>
      <c r="L81" s="2">
        <f t="shared" si="4"/>
        <v>0</v>
      </c>
    </row>
    <row r="82" spans="1:12" s="28" customFormat="1" ht="118.5" customHeight="1" x14ac:dyDescent="0.2">
      <c r="A82" s="7">
        <v>64</v>
      </c>
      <c r="B82" s="32" t="str">
        <f>'[1]Especificaciones-Tecnica-Abs-No'!B72</f>
        <v>Insecticida biologico a base de Extracto de Aji 100 g/lt Extracto de Ajo 100 g/lt, cuyos ingredientes activos son los extractos de ajo-aji. El rango de su efecto protector va desde repelencia, disuasion de la alimentacion y oviposicion, hasta toxicidad aguda e interferencia con el crecimiento y desarrollo de los insectos plaga. Presentacion por 1 litro. Unidad Agroambiental el Tibar</v>
      </c>
      <c r="C82" s="33"/>
      <c r="D82" s="36">
        <v>3</v>
      </c>
      <c r="E82" s="36" t="s">
        <v>83</v>
      </c>
      <c r="F82" s="34"/>
      <c r="G82" s="35">
        <v>0</v>
      </c>
      <c r="H82" s="1">
        <f t="shared" si="0"/>
        <v>0</v>
      </c>
      <c r="I82" s="1">
        <f t="shared" si="1"/>
        <v>0</v>
      </c>
      <c r="J82" s="1">
        <f t="shared" si="2"/>
        <v>0</v>
      </c>
      <c r="K82" s="1">
        <f t="shared" si="3"/>
        <v>0</v>
      </c>
      <c r="L82" s="2">
        <f t="shared" si="4"/>
        <v>0</v>
      </c>
    </row>
    <row r="83" spans="1:12" s="28" customFormat="1" ht="99.75" customHeight="1" x14ac:dyDescent="0.2">
      <c r="A83" s="7">
        <v>65</v>
      </c>
      <c r="B83" s="32" t="str">
        <f>'[1]Especificaciones-Tecnica-Abs-No'!B73</f>
        <v>Insecticida: Biologico con base en la mezcla de los hongos Trichoderma sp. y Paecilomyces sp., ideales para el control de hongos y nematodos fitoparasitos.presentacion bolsa de 500 gramos Unidad Agroambiental el Tibar</v>
      </c>
      <c r="C83" s="33"/>
      <c r="D83" s="36">
        <v>3</v>
      </c>
      <c r="E83" s="36" t="s">
        <v>86</v>
      </c>
      <c r="F83" s="34"/>
      <c r="G83" s="35">
        <v>0</v>
      </c>
      <c r="H83" s="1">
        <f t="shared" si="0"/>
        <v>0</v>
      </c>
      <c r="I83" s="1">
        <f t="shared" si="1"/>
        <v>0</v>
      </c>
      <c r="J83" s="1">
        <f t="shared" si="2"/>
        <v>0</v>
      </c>
      <c r="K83" s="1">
        <f t="shared" si="3"/>
        <v>0</v>
      </c>
      <c r="L83" s="2">
        <f t="shared" si="4"/>
        <v>0</v>
      </c>
    </row>
    <row r="84" spans="1:12" s="28" customFormat="1" ht="120.75" customHeight="1" x14ac:dyDescent="0.2">
      <c r="A84" s="7">
        <v>66</v>
      </c>
      <c r="B84" s="32" t="str">
        <f>'[1]Especificaciones-Tecnica-Abs-No'!B74</f>
        <v>Insecticida: Ingrediente activo: Abamectina 18 g/L Mezcla de avermectinas con mas de 80% de Avermectina B1A y menos de 20% de Avermectina B1B, de formulacion a 20 °C. Ingredientes aditivos: c.s.p. Presentacion frasco 100 ml . " Unidad Agroambiental el Tibar</v>
      </c>
      <c r="C84" s="33"/>
      <c r="D84" s="36">
        <v>2</v>
      </c>
      <c r="E84" s="36" t="s">
        <v>83</v>
      </c>
      <c r="F84" s="34"/>
      <c r="G84" s="35">
        <v>0</v>
      </c>
      <c r="H84" s="1">
        <f t="shared" ref="H84:H85" si="5">+ROUND(F84*G84,0)</f>
        <v>0</v>
      </c>
      <c r="I84" s="1">
        <f t="shared" ref="I84:I85" si="6">ROUND(F84+H84,0)</f>
        <v>0</v>
      </c>
      <c r="J84" s="1">
        <f t="shared" ref="J84:J85" si="7">ROUND(F84*D84,0)</f>
        <v>0</v>
      </c>
      <c r="K84" s="1">
        <f t="shared" ref="K84:K85" si="8">ROUND(J84*G84,0)</f>
        <v>0</v>
      </c>
      <c r="L84" s="2">
        <f t="shared" ref="L84:L85" si="9">ROUND(J84+K84,0)</f>
        <v>0</v>
      </c>
    </row>
    <row r="85" spans="1:12" s="28" customFormat="1" ht="78" customHeight="1" x14ac:dyDescent="0.2">
      <c r="A85" s="7">
        <v>67</v>
      </c>
      <c r="B85" s="32" t="str">
        <f>'[1]Especificaciones-Tecnica-Abs-No'!B75</f>
        <v> Molusquicida ingrediente Activo Carbaryl 0,5% Metomil 0,3% Metaldehido 0,3% Registro Nacional Reg ICA Nº 982</v>
      </c>
      <c r="C85" s="33"/>
      <c r="D85" s="36">
        <v>5</v>
      </c>
      <c r="E85" s="36" t="s">
        <v>89</v>
      </c>
      <c r="F85" s="34"/>
      <c r="G85" s="35">
        <v>0.05</v>
      </c>
      <c r="H85" s="1">
        <f t="shared" si="5"/>
        <v>0</v>
      </c>
      <c r="I85" s="1">
        <f t="shared" si="6"/>
        <v>0</v>
      </c>
      <c r="J85" s="1">
        <f t="shared" si="7"/>
        <v>0</v>
      </c>
      <c r="K85" s="1">
        <f t="shared" si="8"/>
        <v>0</v>
      </c>
      <c r="L85" s="2">
        <f t="shared" si="9"/>
        <v>0</v>
      </c>
    </row>
    <row r="86" spans="1:12" s="28" customFormat="1" ht="42" customHeight="1" thickBot="1" x14ac:dyDescent="0.25">
      <c r="A86" s="24"/>
      <c r="B86" s="61"/>
      <c r="C86" s="61"/>
      <c r="D86" s="61"/>
      <c r="E86" s="61"/>
      <c r="F86" s="61"/>
      <c r="G86" s="61"/>
      <c r="H86" s="61"/>
      <c r="I86" s="61"/>
      <c r="J86" s="62"/>
      <c r="K86" s="8" t="s">
        <v>23</v>
      </c>
      <c r="L86" s="4">
        <f>SUMIF(G:G,0%,J:J)</f>
        <v>0</v>
      </c>
    </row>
    <row r="87" spans="1:12" s="28" customFormat="1" ht="29.25" customHeight="1" thickBot="1" x14ac:dyDescent="0.25">
      <c r="A87" s="50" t="s">
        <v>25</v>
      </c>
      <c r="B87" s="51"/>
      <c r="C87" s="51"/>
      <c r="D87" s="51"/>
      <c r="E87" s="51"/>
      <c r="F87" s="51"/>
      <c r="G87" s="51"/>
      <c r="H87" s="51"/>
      <c r="I87" s="51"/>
      <c r="J87" s="52"/>
      <c r="K87" s="12" t="s">
        <v>10</v>
      </c>
      <c r="L87" s="4">
        <f>SUMIF(G:G,5%,J:J)</f>
        <v>0</v>
      </c>
    </row>
    <row r="88" spans="1:12" s="28" customFormat="1" ht="77.25" customHeight="1" x14ac:dyDescent="0.2">
      <c r="A88" s="48" t="s">
        <v>38</v>
      </c>
      <c r="B88" s="48"/>
      <c r="C88" s="48"/>
      <c r="D88" s="48"/>
      <c r="E88" s="48"/>
      <c r="F88" s="48"/>
      <c r="G88" s="48"/>
      <c r="H88" s="48"/>
      <c r="I88" s="48"/>
      <c r="J88" s="48"/>
      <c r="K88" s="8" t="s">
        <v>11</v>
      </c>
      <c r="L88" s="4">
        <f>SUMIF(G:G,19%,J:J)</f>
        <v>0</v>
      </c>
    </row>
    <row r="89" spans="1:12" s="28" customFormat="1" ht="20.25" customHeight="1" x14ac:dyDescent="0.2">
      <c r="A89" s="49"/>
      <c r="B89" s="49"/>
      <c r="C89" s="49"/>
      <c r="D89" s="49"/>
      <c r="E89" s="49"/>
      <c r="F89" s="49"/>
      <c r="G89" s="49"/>
      <c r="H89" s="49"/>
      <c r="I89" s="49"/>
      <c r="J89" s="49"/>
      <c r="K89" s="9" t="s">
        <v>7</v>
      </c>
      <c r="L89" s="5">
        <f>SUM(L86:L88)</f>
        <v>0</v>
      </c>
    </row>
    <row r="90" spans="1:12" s="28" customFormat="1" ht="23.25" customHeight="1" x14ac:dyDescent="0.2">
      <c r="A90" s="49"/>
      <c r="B90" s="49"/>
      <c r="C90" s="49"/>
      <c r="D90" s="49"/>
      <c r="E90" s="49"/>
      <c r="F90" s="49"/>
      <c r="G90" s="49"/>
      <c r="H90" s="49"/>
      <c r="I90" s="49"/>
      <c r="J90" s="49"/>
      <c r="K90" s="10" t="s">
        <v>12</v>
      </c>
      <c r="L90" s="6">
        <f>ROUND(L87*5%,0)</f>
        <v>0</v>
      </c>
    </row>
    <row r="91" spans="1:12" s="28" customFormat="1" x14ac:dyDescent="0.2">
      <c r="A91" s="49"/>
      <c r="B91" s="49"/>
      <c r="C91" s="49"/>
      <c r="D91" s="49"/>
      <c r="E91" s="49"/>
      <c r="F91" s="49"/>
      <c r="G91" s="49"/>
      <c r="H91" s="49"/>
      <c r="I91" s="49"/>
      <c r="J91" s="49"/>
      <c r="K91" s="10" t="s">
        <v>13</v>
      </c>
      <c r="L91" s="4">
        <f>ROUND(L88*19%,0)</f>
        <v>0</v>
      </c>
    </row>
    <row r="92" spans="1:12" s="28" customFormat="1" ht="40.5" customHeight="1" x14ac:dyDescent="0.2">
      <c r="A92" s="49"/>
      <c r="B92" s="49"/>
      <c r="C92" s="49"/>
      <c r="D92" s="49"/>
      <c r="E92" s="49"/>
      <c r="F92" s="49"/>
      <c r="G92" s="49"/>
      <c r="H92" s="49"/>
      <c r="I92" s="49"/>
      <c r="J92" s="49"/>
      <c r="K92" s="9" t="s">
        <v>14</v>
      </c>
      <c r="L92" s="5">
        <f>SUM(L90:L91)</f>
        <v>0</v>
      </c>
    </row>
    <row r="93" spans="1:12" s="28" customFormat="1" ht="59.25" customHeight="1" x14ac:dyDescent="0.2">
      <c r="A93" s="49"/>
      <c r="B93" s="49"/>
      <c r="C93" s="49"/>
      <c r="D93" s="49"/>
      <c r="E93" s="49"/>
      <c r="F93" s="49"/>
      <c r="G93" s="49"/>
      <c r="H93" s="49"/>
      <c r="I93" s="49"/>
      <c r="J93" s="49"/>
      <c r="K93" s="11" t="s">
        <v>15</v>
      </c>
      <c r="L93" s="5">
        <f>+L89+L92</f>
        <v>0</v>
      </c>
    </row>
    <row r="95" spans="1:12" x14ac:dyDescent="0.25">
      <c r="B95" s="31"/>
      <c r="C95" s="31"/>
    </row>
    <row r="96" spans="1:12" x14ac:dyDescent="0.25">
      <c r="B96" s="31"/>
      <c r="C96" s="31"/>
    </row>
    <row r="97" spans="1:3" x14ac:dyDescent="0.25">
      <c r="B97" s="59"/>
      <c r="C97" s="59"/>
    </row>
    <row r="98" spans="1:3" ht="15.75" thickBot="1" x14ac:dyDescent="0.3">
      <c r="B98" s="60"/>
      <c r="C98" s="60"/>
    </row>
    <row r="99" spans="1:3" x14ac:dyDescent="0.25">
      <c r="B99" s="54" t="s">
        <v>20</v>
      </c>
      <c r="C99" s="54"/>
    </row>
    <row r="101" spans="1:3" x14ac:dyDescent="0.25">
      <c r="A101" s="29" t="s">
        <v>37</v>
      </c>
    </row>
  </sheetData>
  <sheetProtection algorithmName="SHA-512" hashValue="g8xJ7uQh85nb0qg0IWvB0/ZhazYlC2O0gdhXtuGKLtZCsd/UgtfUMgW+rEXImG530eP1w/8jqdr8YYg0a41BqA==" saltValue="nNL6aCIjiW7Wp8WaUfUWSg==" spinCount="100000" sheet="1" selectLockedCells="1"/>
  <mergeCells count="20">
    <mergeCell ref="A88:J93"/>
    <mergeCell ref="A87:J87"/>
    <mergeCell ref="A9:B9"/>
    <mergeCell ref="B99:C99"/>
    <mergeCell ref="D13:G13"/>
    <mergeCell ref="D15:G15"/>
    <mergeCell ref="F9:G9"/>
    <mergeCell ref="J9:K9"/>
    <mergeCell ref="B97:C98"/>
    <mergeCell ref="B86:J8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85"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22CA74-2BCE-4D25-BD4A-8982605683D4}">
  <ds:schemaRefs>
    <ds:schemaRef ds:uri="http://schemas.microsoft.com/office/2006/documentManagement/types"/>
    <ds:schemaRef ds:uri="http://www.w3.org/XML/1998/namespace"/>
    <ds:schemaRef ds:uri="b41d3764-7ecb-4939-976c-9e68ac8de53e"/>
    <ds:schemaRef ds:uri="http://purl.org/dc/terms/"/>
    <ds:schemaRef ds:uri="http://purl.org/dc/dcmitype/"/>
    <ds:schemaRef ds:uri="http://schemas.microsoft.com/office/infopath/2007/PartnerControls"/>
    <ds:schemaRef ds:uri="http://schemas.openxmlformats.org/package/2006/metadata/core-properties"/>
    <ds:schemaRef ds:uri="91f923a0-6986-49c1-880a-004b6d780c1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EB676E3-EAA4-4B7A-9325-D1614335CA53}">
  <ds:schemaRefs>
    <ds:schemaRef ds:uri="http://schemas.microsoft.com/sharepoint/v3/contenttype/forms"/>
  </ds:schemaRefs>
</ds:datastoreItem>
</file>

<file path=customXml/itemProps3.xml><?xml version="1.0" encoding="utf-8"?>
<ds:datastoreItem xmlns:ds="http://schemas.openxmlformats.org/officeDocument/2006/customXml" ds:itemID="{DEC80B81-B4F2-4C69-8F44-6327D8FFB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2021-11-23T21:32:39Z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