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yrios\Downloads\"/>
    </mc:Choice>
  </mc:AlternateContent>
  <xr:revisionPtr revIDLastSave="0" documentId="13_ncr:1_{725DC50B-9C0A-4350-BF96-FA55667D83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4" sheetId="4" r:id="rId2"/>
    <sheet name="Hoja2" sheetId="2" state="hidden" r:id="rId3"/>
  </sheets>
  <definedNames>
    <definedName name="_xlnm.Print_Area" localSheetId="0">Hoja1!$A$1:$K$66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H47" i="1" s="1"/>
  <c r="I47" i="1"/>
  <c r="J47" i="1" s="1"/>
  <c r="G49" i="1"/>
  <c r="H49" i="1" s="1"/>
  <c r="I49" i="1"/>
  <c r="G33" i="1"/>
  <c r="H33" i="1" s="1"/>
  <c r="I33" i="1"/>
  <c r="J33" i="1" s="1"/>
  <c r="K33" i="1" s="1"/>
  <c r="G35" i="1"/>
  <c r="H35" i="1" s="1"/>
  <c r="I35" i="1"/>
  <c r="J35" i="1"/>
  <c r="G37" i="1"/>
  <c r="H37" i="1" s="1"/>
  <c r="I37" i="1"/>
  <c r="J37" i="1" s="1"/>
  <c r="G39" i="1"/>
  <c r="H39" i="1"/>
  <c r="I39" i="1"/>
  <c r="J39" i="1" s="1"/>
  <c r="G41" i="1"/>
  <c r="H41" i="1" s="1"/>
  <c r="I41" i="1"/>
  <c r="J41" i="1" s="1"/>
  <c r="G43" i="1"/>
  <c r="H43" i="1" s="1"/>
  <c r="I43" i="1"/>
  <c r="J43" i="1" s="1"/>
  <c r="K43" i="1" s="1"/>
  <c r="G45" i="1"/>
  <c r="H45" i="1"/>
  <c r="I45" i="1"/>
  <c r="J45" i="1" s="1"/>
  <c r="G17" i="1"/>
  <c r="H17" i="1" s="1"/>
  <c r="I17" i="1"/>
  <c r="J17" i="1" s="1"/>
  <c r="K17" i="1" s="1"/>
  <c r="G19" i="1"/>
  <c r="H19" i="1" s="1"/>
  <c r="I19" i="1"/>
  <c r="J19" i="1" s="1"/>
  <c r="G21" i="1"/>
  <c r="H21" i="1" s="1"/>
  <c r="I21" i="1"/>
  <c r="J21" i="1" s="1"/>
  <c r="G23" i="1"/>
  <c r="H23" i="1" s="1"/>
  <c r="I23" i="1"/>
  <c r="J23" i="1" s="1"/>
  <c r="G25" i="1"/>
  <c r="H25" i="1" s="1"/>
  <c r="I25" i="1"/>
  <c r="J25" i="1" s="1"/>
  <c r="K25" i="1" s="1"/>
  <c r="G27" i="1"/>
  <c r="H27" i="1" s="1"/>
  <c r="I27" i="1"/>
  <c r="J27" i="1" s="1"/>
  <c r="K27" i="1" s="1"/>
  <c r="G29" i="1"/>
  <c r="H29" i="1"/>
  <c r="I29" i="1"/>
  <c r="J29" i="1" s="1"/>
  <c r="G31" i="1"/>
  <c r="H31" i="1" s="1"/>
  <c r="I31" i="1"/>
  <c r="J31" i="1" s="1"/>
  <c r="G15" i="1"/>
  <c r="H15" i="1" s="1"/>
  <c r="I15" i="1"/>
  <c r="J15" i="1" s="1"/>
  <c r="K41" i="1" l="1"/>
  <c r="K35" i="1"/>
  <c r="K39" i="1"/>
  <c r="K47" i="1"/>
  <c r="J49" i="1"/>
  <c r="K49" i="1" s="1"/>
  <c r="K37" i="1"/>
  <c r="K45" i="1"/>
  <c r="K19" i="1"/>
  <c r="K31" i="1"/>
  <c r="K23" i="1"/>
  <c r="K21" i="1"/>
  <c r="K29" i="1"/>
  <c r="K15" i="1"/>
  <c r="K52" i="1"/>
  <c r="K51" i="1" l="1"/>
  <c r="K55" i="1" l="1"/>
  <c r="K53" i="1" l="1"/>
  <c r="K56" i="1" s="1"/>
  <c r="K57" i="1" l="1"/>
  <c r="K54" i="1"/>
  <c r="K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<sst xmlns="http://schemas.openxmlformats.org/spreadsheetml/2006/main" count="117" uniqueCount="86">
  <si>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</si>
  <si>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</si>
  <si>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</si>
  <si>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</si>
  <si>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</si>
  <si>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</si>
  <si>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</si>
  <si>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</si>
  <si>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</si>
  <si>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</si>
  <si>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</si>
  <si>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</si>
  <si>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</si>
  <si>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</si>
  <si>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</si>
  <si>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</si>
  <si>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</si>
  <si>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</si>
  <si>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</si>
  <si>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</si>
  <si>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</si>
  <si>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</si>
  <si>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</si>
  <si>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</si>
  <si>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</si>
  <si>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</si>
  <si>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</si>
  <si>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</si>
  <si>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</si>
  <si>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</si>
  <si>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Cámara 4 MP IR Fixed Dome Network
- Image Sensor: 1/3" Progressive Scan CMOS
- Min. Illumination: Color: 0.01 Lux @ (F1.2, AGC ON), 0.018
Lux @ (F1.6, AGC ON), 0 Lux with IR
- Shutter Speed: 1/3 s to 1/100,000 s
- Digital Noise Reduction: 3D DNR
- WDR: 120dB
- Focal length: 2.8/4/6/8 mm
- Aperture: F1.6
- IR Range: Up to 40 m
- Video Compression: Main stream: H.265/H.264, Sub- stream: H.265/H.264/MJPEG,  Third stream: H.265/H.264
- Audio Compression (-S): G.711/ G.722.1/ G.726/ MP2L2/ PCM
- Max. Resolution: 2688 × 1520 @30fps
- Alarm Trigger Motion detection, video tampering, network disconnected, IP address conflict, illegal login, HDD full, HDD error
- Protocols TCP/IP, ICMP, HTTP, HTTPS, FTP, DHCP, DNS, DDNS, RTP, RTSP, RTCP, PPPoE, NTP, UPnP™, SMTP, SNMP, IGMP, 802.1X, QoS, IPv6, Bonjour
- Network Storage Support Micro SD/SDHC/SDXC card
(128G), local storage and NAS (NFS,SMB/CIFS), ANR
- Power Supply 12 VDC ± 25%,  5.5 mm coaxial power plug
PoE (802.3af, class 3)
- Protection Level IP67, IK10</t>
  </si>
  <si>
    <t>Soporte de pared para cámaras.
- Características: Adecuado para montaje en esquina de pared con domo Speed
- Materiales: Aluminum alloy &amp; Steel
- Dimensiones: 176.8×194×417.8mm
- Peso: 2809g</t>
  </si>
  <si>
    <t>POE, 60W, para cámaras.
- Input Current: 2A
- Output Voltage Range: 54V~57V
- Output Power 60W
- Pass Through Data Rates: 10/100/1000 Mbps
- Ports: Two 10/100/1000M adaptive RJ45 ports, one is
DATA/IN, another is PoE/DATA
- Base Function: Compliance to IEEE 802.3 at/af Standard for PD
- Protection Methods: Output Over Current Protection, Short
Circuit Protection
- Dimension: 185mm*70.8mm*37mm  (L*W*H)</t>
  </si>
  <si>
    <t>Cámara tipo Domo PTZ, PoE, 2MP, 32x (Network Speed
Dome)
- Image Sensor: 1/2.8" progressive scan CMOS
- Min. Illuminacion: Color: 0.005 Lux @(F1.6, AGC ON), B/W:
0.001Lux @(F1.6, AGC ON)
- Dia y noche: IR Cut Filter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</si>
  <si>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Cámara - 6 MP IR Varifocal Bullet Network Camera
- Image Sensor: 1/2.9" Progressive Scan CMOS
- Min. Illumination: Color: 0.01 Lux @ (F1.2, AGC ON), 0.018
Lux @ (F1.6, AGC ON), 0 Lux with IR
- Shutter Speed: 1/3 s to 1/100,000 s
- Digital Noise Reduction: 3D DNR
- WDR: 120dB
- 3-Axis Adjustment: Pan: 0°to 355°, tilt: 0°to 90°, rotate: 0°to
355°
- Focal Length: 2.8 to 12 mm
- Lens Type: Motorized
- Aperture: F1.6
- IR Range: Up to 50 m
- Video Compression: Main stream: H.265/H.264, Sub- stream: H.265/H.264/MJPEG,  Third stream: H.265/H.264
- Max. Resolution: 3072 × 2048
- Protocols: TCP/IP, ICMP, HTTP, HTTPS, FTP, DHCP, DNS, DDNS, RTP, RTSP, RTCP, PPPoE, NTP, UPnP, SMTP, SNMP, IGMP, 802.1X, QoS, IPv6, Bonjour
- Network Storage Support Micro SD/SDHC/SDXC card
(128G), local storage and NAS (NFS,SMB/CIFS), ANR
- Alarm Trigger Motion detection, video tampering, network disconnected, IP address conflict, illegal login, HDD full, HDD error
- Protection Level: IP67
- Power Supply: 12 VDC ± 25%, PoE (802.3at, class 4),  5.5 mm coaxial power plug
- Power Consumption and Current: 12 VDC, 1.2A, max.
14.5W PoE (802.3at, 42.5V to 57V), 0.5A to 0.3A, max. 18W</t>
  </si>
  <si>
    <t>Network keyboard 7” resistive touchscreen, preview, PTZ
and TV wall control, 4-axis joystick
- Format: H.264, H.265, MPEG4
- Performance: 4@1080p
- Screen división: Single screen
- Display: 7" TFT LCD at 1024 × 600 resolution
- Joystick: 4D joystick
- Audio: 1 video input and 1 video output of 3.5 mm audio jack. Supports two-way audio
- Video: Not supported
- USB: 1 × USB 2.0 interface
- Serial port: 1 × RS-232, 1 × RS-485
Network: 1 × 100M/1000M self-adaptive network interface
- System: Linux
- Dimensions: (L × W × H) 435 × 193 × 110 mm (17.1" × 7.6"
× 4.3")
- Weight: 2 KG (4.4 lb)
- Working temperatura: -10 °C to +55 °C (14 °F to 131 °F)
- Working Humidity: 10¿ to 90¿
- Power supply: 12 VDC
- Consumption:  15 W</t>
  </si>
  <si>
    <t>NVR 32ch para cámaras digitales
- IP video input: 32ch
- Incoming bandwidth: 320 Mbps, or 200 Mbps (when RAID
is enabled)
- Outgoing bandwidth: 256 Mbps, or 200 Mbps (when RAID
is enabled)
- Recording resolution: 12 MP/8 MP/6 MP/5 MP/4 MP/3 MP/
1080p/ UXGA/ 720p/ VGA/ 4CIF/ DCIF/ 2CIF/ CIF/QCIF
- VGA1 /HDMI1 output resolution: VGA1: 2K (2560 ×
1440)/60Hz, 1920 ×    1080/60Hz, 1280 × 1024/60Hz, 1280 ×
720/60Hz, 1024 × 768/60Hz; HDMI1: 4K (3840 ×
2160)/60Hz, 4K (3840 × 2160) /30Hz, 2K (2560 ×
1440)/60Hz, 1920 × 1080/60Hz, 1600 × 1200/60Hz, 1280 ×
1024/60Hz, 1280 × 720/60Hz, 1024 × 768/60Hz
- VGA2 /HDMI2 output resolution: 1920 × 1080/60Hz, 1280 ×
1024/60Hz, 1280 × 720/60Hz, 1024 × 768/60Hz
- Decoding format: H.265/ H.265+/ H.264/ H.264+/ MPEG4
- Live view/Playback resolution: 12 MP/8 MP/6 MP/5 MP/4
MP/3 MP/ 1080p/ UXGA/ 720p/ VGA/4CIF/DCIF /2CIF/ CIF/ QCIF
- Network protocols: TCP/IP, DHCP, HIK Cloud P2P, DNS, DDNS, NTP, SADP, SMTP, NFS, iSCSI, UPnP™, HTTPS
- SATA: 16 SATA interfaces
- eSATA: 1 eSATA interface
- Capacity: Up to 6TB capacity for each HDD
- Network Disk: Up to 8 Network disks (NAS or iSCSI)
- Array type: RAID0, RAID1, RAID5, RAID6, RAID10
- Two-way audio: 1-ch, RCA (2.0 Vp-p, 1 k )
- Network interface: 2, RJ-45 10/100/1000 Mbps self- adaptive Ethernet interface
- Serial interface: RS-232; RS-485; Keyboard
- USB interface: Front panel: 2 × USB 2.0; Rear panel: 1 × USB 3.0
- Power supply: 100 to 240 VAC, 50 to 60 Hz
- Max. Power: 300 W
- Chassis: 19-inch rack-mounted 3U chassis
- Dimensions: (W × D × H) 445 × 496 × 146 mm (17.5" ×
19.5" × 5.7")
- Working temperatura: -10 to +55° C (+14 to +131° F)
- Working humidity: 10 to 90 %</t>
  </si>
  <si>
    <t>Disco Duro HDD Optimizados para los sistemas de vigilancia
NVR-DVR.
- Capacidad: 8TB
- Interfaz: SATA 6Gb/s
- Factor De Forma: 3,5"
- RPM: 7200rpm
- Caché: 256MB
- Ciclos de carga / descarga: 600.000
- Errores de lectura no recuperables por bits leídos: 1 en
1015
- Requisitos promedio de energia: Lectura escritura: 8.6W, Inactivo: 7.4W, Espera y suspensión: 0.4W</t>
  </si>
  <si>
    <t>Licencia para 16Ch para el NVR - Video Surveillance Base package - Including prerequisites for channel expanding, all fundamental features of video surveillance system and 16 cameras manageable. Supported:2 years free SUP,Main/Auxiliary Storage,Alarm Management,Google  Map,Evidence Management, Running on Virtual Machine,
100 Users Logged In Simultaneously,Heath Monitoring/History Maintemance Data, Client Operation (e.g.Visual Tracking, Custom Window Division),etc.</t>
  </si>
  <si>
    <t>Licencia para agregar 1 canal adiciona de video, para el NVR</t>
  </si>
  <si>
    <t>Switch PoE + Fuente de 680W + Modulo de 4 port SFP+
- Puertos y ranuras I/O: 20 Autosensing
10/100/1000 ports (IEEE802.3 Type 10BASE-T, IEEE 802.3u
Type 100BASETX, IEEE 802.3ab Type 1000Base-T IEEE
802.3at PoE+); Duplex: 10BASE¿T/100BASE-TX:half or full;1000BASE-T:full only - 4 puertos Combo
10/100/1000BASE-T o 100/ 1000Mbps SFP
- Memoria y Procesador: Dual Core ARM Cortex A9 @ 1016
MHz, 1 GB DDR3 SDRAM, Paquete Buffer Tamaño: 12.38
MB 4.5MB Ingress/7.875MB Egress, 4GB eMMC
- Latencia a 10 Gbps: &lt; 98.5us (FIFO paquetes de 64 bytes)
- Latencia a 100 Gbps: &lt;11.8us (FIFO paquetes de 64 bytes)
- Latencia a 1000 Mbps: &lt; 3.1us (FIFO paquetes de 64 bytes)
- Latencia a 10 Gbps: &lt;3.4us (FIFO paquetes de 64 bytes)
- Throughput: 95.2 Mpps
- Rendimiento de Stacking: 100 Gbps
- Capacidad de Switching: 128 Gbps
- Capacidad de Switching (incluyendo Stacking): 228Gbps
- Frecuencia: 50/60Hz
- Voltaje: 100-127/200 240 VAC
- Corriente: 5A/2.5A</t>
  </si>
  <si>
    <t>CONFIGURACION DE SOLUCION (NVRS + SW + JOYSTICK)</t>
  </si>
  <si>
    <t>INSTALACION DE PUNTO DE RED PARA CAMARA IP INCLUYE DUCTERIA Y MATERIALES + CERTIFICACION</t>
  </si>
  <si>
    <t>PUNTO DE RED,   PONCHAR + CERTIFICACION</t>
  </si>
  <si>
    <t>RACK DE 160CM + ORGANIZADORES + PDU (MULTITOMA)</t>
  </si>
  <si>
    <t>Cámara tipo Domo PTZ, PoE, 2MP, 32x (Network Speed Dome)
- Image Sensor: 1/2.8" progressive scan CMOS
- Min. Illuminacion: Color: 0.005 Lux @(F1.6, AGC ON), B/W: 0.001Lux @(F1.6, AGC ON)
- Dia y noche: IR Cut Filter
- Digital Zoom: 16x
- WDR: 120 dB WDR
- Focal Length: 4.8 mm to 153 mm, 32× optical zoom Velocidad de Zoom: Approx. 5.6 s (optical lens, wide-tele) Field of View: Horizontal field of view: 55.6° to 2.04° (Wide-Tele), Vertical field of view: 32.4° to 1.14° (Wide-Tele), Diagonal field of view: 63° to 2.34° (Wide-Tele)
- Distancia de trabajo: 10 mm hasta 1500mm (wide-tele)
- Rango de apertura: F1.2 hasta F4.4
- Rango de movimiento (Pan): 360° endless
- Pan Speed: Configurable, from 0.1°/s to 250°/s, Preset speed: 300°/s
- Movement Range (Tilt): From -5° to 90° (auto-flip)
- Tilt Speed: Configurable, from 0.1°/s to 150°/s, Preset Speed: 200°/s
- Patrol Scan: 8 patrols, up to 32 presets for each patrol
- Pattern Scan: 4 pattern scans, record time over 10 minutes for each scan
- Park Action: Preset/Pattern Scan/Patrol Scan/Auto Scan/Tilt Scan/Random Scan/Frame Scan/Panorama Scan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</si>
  <si>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Cámara - 6 MP IR Varifocal Bullet Network Camera
- Image Sensor: 1/2.9" Progressive Scan CMOS
- Min. Illumination: Color: 0.01 Lux @ (F1.2, AGC ON), 0.018 Lux @ (F1.6, AGC ON), 0 Lux with IR
- Shutter Speed: 1/3 s to 1/100,000 s
- Digital Noise Reduction: 3D DNR
- WDR: 120dB
- 3-Axis Adjustment: Pan: 0°to 355°, tilt: 0°to 90°, rotate: 0°to 355°
- Focal Length: 2.8 to 12 mm
- Lens Type: Motorized
- Aperture: F1.6
- IR Range: Up to 50 m
- Video Compression: Main stream: H.265/H.264, Sub- stream: H.265/H.264/MJPEG,  Third stream: H.265/H.264
- Max. Resolution: 3072 × 2048
- Protocols: TCP/IP, ICMP, HTTP, HTTPS, FTP, DHCP, DNS, DDNS, RTP, RTSP, RTCP, PPPoE, NTP, UPnP, SMTP, SNMP, IGMP, 802.1X, QoS, IPv6, Bonjour
- Network Storage Support Micro SD/SDHC/SDXC card (128G), local storage and NAS (NFS,SMB/CIFS), ANR
- Alarm Trigger Motion detection, video tampering, network disconnected, IP address conflict, illegal login, HDD full, HDD error
- Protection Level: IP67
- Power Supply: 12 VDC ± 25%, PoE (802.3at, class 4),  5.5 mm coaxial power plug
- Power Consumption and Current: 12 VDC, 1.2A, max.  14.5W PoE (802.3at, 42.5V to 57V), 0.5A to 0.3A, max. 18W</t>
  </si>
  <si>
    <t>Disco Duro HDD Optimizados para los sistemas de vigilancia NVR-DVR.
- Capacidad: 8TB
- Interfaz: SATA 6Gb/s
- Factor De Forma: 3,5"
- RPM: 7200rpm
- Caché: 256MB
- Ciclos de carga / descarga: 600.000
- Errores de lectura no recuperables por bits leídos: 1 en 1015
- Requisitos promedio de energia: Lectura escritura: 8.6W, Inactivo: 7.4W, Espera y suspensión: 0.4W</t>
  </si>
  <si>
    <t>Licencia para 16Ch para el NVR - Video Surveillance Base package - Including prerequisites for channel expanding, all fundamental features of video surveillance system and 16 cameras manageable. Supported:2 years free SUP,Main/Auxiliary Storage,Alarm Management,Google  Map,Evidence Management, Running on Virtual Machine, 100 Users Logged In Simultaneously,Heath Monitoring/History Maintemance Data, Client Operation (e.g.Visual Tracking, Custom Window Division),etc.</t>
  </si>
  <si>
    <t>Switch PoE + Fuente de 680W + Modulo de 4 port SFP+
- Puertos y ranuras I/O: 20 Autosensing 10/100/1000 ports (IEEE802.3 Type 10BASE-T, IEEE 802.3u Type 100BASETX, IEEE 802.3ab Type 1000Base-T IEEE 802.3at PoE+); Duplex: 10BASE¿T/100BASE-TX:half or full;1000BASE-T:full only - 4 puertos Combo 10/100/1000BASE-T o 100/ 1000Mbps SFP
- Memoria y Procesador: Dual Core ARM Cortex A9 @ 1016 Hz, 1 GB DDR3 SDRAM, Paquete Buffer Tamaño: 12.38 MB 4.5MB Ingress/7.875MB Egress, 4GB eMMC
- Latencia a 10 Gbps: &lt; 98.5us (FIFO paquetes de 64 bytes)
- Latencia a 100 Gbps: &lt;11.8us (FIFO paquetes de 64 bytes)
- Latencia a 1000 Mbps: &lt; 3.1us (FIFO paquetes de 64 bytes)
- Latencia a 10 Gbps: &lt;3.4us (FIFO paquetes de 64 bytes)
- Throughput: 95.2 Mpps
- Rendimiento de Stacking: 100 Gbps
- Capacidad de Switching: 128 Gbps
- Capacidad de Switching (incluyendo Stacking): 228Gbps
- Frecuencia: 50/60Hz
- Voltaje: 100-127/200 240 VAC
- Corriente: 5A/2.5A</t>
  </si>
  <si>
    <t>Cámara 4 MP IR Fixed Dome Network
- Image Sensor: 1/3" Progressive Scan CMOS
- Min. Illumination: Color: 0.01 Lux @ (F1.2, AGC ON), 0.018 Lux @ (F1.6, AGC ON), 0 Lux with IR
- Shutter Speed: 1/3 s to 1/100,000 s
- Digital Noise Reduction: 3D DNR
- WDR: 120dB
- Focal length: 2.8/4/6/8 mm
- Aperture: F1.6
- IR Range: Up to 40 m
- Video Compression: Main stream: H.265/H.264, Sub- stream: H.265/H.264/MJPEG,  Third stream: H.265/H.264
- Audio Compression (-S): G.711/ G.722.1/ G.726/ MP2L2/ PCM
- Max. Resolution: 2688 × 1520 @30fps
- Alarm Trigger Motion detection, video tampering, network disconnected, IP address conflict, illegal login, HDD full, HDD error
- Protocols TCP/IP, ICMP, HTTP, HTTPS, FTP, DHCP, DNS, DDNS, RTP, RTSP, RTCP, PPPoE, NTP, UPnP™, SMTP, SNMP, IGMP, 802.1X, QoS, IPv6, Bonjour
- Network Storage Support Micro SD/SDHC/SDXC card (128G), local storage and NAS (NFS,SMB/CIFS), ANR
- Power Supply 12 VDC ± 25%,  5.5 mm coaxial power plug PoE (802.3af, class 3)
- Protection Level IP67, IK10</t>
  </si>
  <si>
    <t>Cámara tipo Domo PTZ, PoE, 2MP, 32x (Network Speed Dome)
- Image Sensor: 1/2.8" progressive scan CMOS
- Min. Illuminacion: Color: 0.005 Lux @(F1.6, AGC ON), B/W: 0.001Lux @(F1.6, AGC ON)
- Dia y noche: IR Cut Filter
- Video Compression: Main Stream: H.265+/H.265/H.264+/H.264, Sub-stream: H.265/H.264/MJPEG,  Third Stream: H.265/H.264/MJPEG
- Video Bitrate: 32 Kbps to 16384 Kbps
- Audio Compression: G.711alaw/ G.711ulaw/ G.722.1/ G.726/ MP2L2/PCM
- Basic Event: Motion Detection, Alarm Input, Alarm Output, Video Tampering Detection, Exception
- Smart Event: Face Detection, Intrusion Detection, Line Crossing Detection, Region Entrance Detection, Region Exiting Detection, Object Removal Detection, Unattended Baggage Detection
- Max. Resolution: 1920 × 1080
- Protocolos: IPv4/IPv6, HTTP, HTTPS, 802.1x, Qos, FTP, SMTP, UPnP, SNMP, DNS, DDNS, NTP, RTSP, RTCP, RTP, TCP/IP, UDP, IGMP, ICMP, DHCP, PPPoE, Bonjour
- Network Storage Built-in memory card slot, support Micro SD/SDHC/SDXC, up to 256 GB; NAS (NPS, SMB/ CIPS), ANR
- Power: 24 VAC and Hi-PoE Max.: 22 W
- Protection Level: IP66 Standard, IK10, TVS 4000V Lightning Protection, Surge Protection and Voltage Transient Protection</t>
  </si>
  <si>
    <t>POE, 60W, para cámaras.
- Input Current: 2A
- Output Voltage Range: 54V~57V
- Output Power 60W
- Pass Through Data Rates: 10/100/1000 Mbps
- Ports: Two 10/100/1000M adaptive RJ45 ports, one is DATA/IN, another is PoE/DATA
- Base Function: Compliance to IEEE 802.3 at/af Standard for PD
- Protection Methods: Output Over Current Protection, Short Circuit Protection
- Dimension: 185mm*70.8mm*37mm  (L*W*H)</t>
  </si>
  <si>
    <t>Network keyboard 7” resistive touchscreen, preview, PTZ and TV wall control, 4-axis joystick
- Format: H.264, H.265, MPEG4
- Performance: 4@1080p
- Screen división: Single screen
- Display: 7" TFT LCD at 1024 × 600 resolution
- Joystick: 4D joystick
- Audio: 1 video input and 1 video output of 3.5 mm audio jack. Supports two-way audio
- Video: Not supported
- USB: 1 × USB 2.0 interface
- Serial port: 1 × RS-232, 1 × RS-485 Network: 1 × 100M/1000M self-adaptive network interface
- System: Linux
- Dimensions: (L × W × H) 435 × 193 × 110 mm (17.1" × 7.6" × 4.3")
- Weight: 2 KG (4.4 lb)
- Working temperatura: -10 °C to +55 °C (14 °F to 131 °F)
- Working Humidity: 10¿ to 90¿
- Power supply: 12 VDC
- Consumption:  15 W</t>
  </si>
  <si>
    <t>NVR 32ch para cámaras digitales
- IP video input: 32ch
- Incoming bandwidth: 320 Mbps, or 200 Mbps (when RAID is enabled)
- Outgoing bandwidth: 256 Mbps, or 200 Mbps (when RAID is enabled)
- Recording resolution: 12 MP/8 MP/6 MP/5 MP/4 MP/3 MP/ 1080p/ UXGA/ 720p/ VGA/ 4CIF/ DCIF/ 2CIF/ CIF/QCIF
- VGA1 /HDMI1 output resolution: VGA1: 2K (2560 × 1440)/60Hz, 1920 ×    1080/60Hz, 1280 × 1024/60Hz, 1280 × 720/60Hz, 1024 × 768/60Hz; HDMI1: 4K (3840 × 2160)/60Hz, 4K (3840 × 2160) /30Hz, 2K (2560 × 1440)/60Hz, 1920 × 1080/60Hz, 1600 × 1200/60Hz, 1280 × 1024/60Hz, 1280 × 720/60Hz, 1024 × 768/60Hz
- VGA2 /HDMI2 output resolution: 1920 × 1080/60Hz, 1280 × 1024/60Hz, 1280 × 720/60Hz, 1024 × 768/60Hz
- Decoding format: H.265/ H.265+/ H.264/ H.264+/ MPEG4
- Live view/Playback resolution: 12 MP/8 MP/6 MP/5 MP/4 MP/3 MP/ 1080p/ UXGA/ 720p/ VGA/4CIF/DCIF /2CIF/ CIF/ QCIF
- Network protocols: TCP/IP, DHCP, HIK Cloud P2P, DNS, DDNS, NTP, SADP, SMTP, NFS, iSCSI, UPnP™, HTTPS
- SATA: 16 SATA interfaces
- eSATA: 1 eSATA interface
- Capacity: Up to 6TB capacity for each HDD
- Network Disk: Up to 8 Network disks (NAS or iSCSI)
- Array type: RAID0, RAID1, RAID5, RAID6, RAID10
- Two-way audio: 1-ch, RCA (2.0 Vp-p, 1 k )
- Network interface: 2, RJ-45 10/100/1000 Mbps self- adaptive Ethernet interface
- Serial interface: RS-232; RS-485; Keyboard
- USB interface: Front panel: 2 × USB 2.0; Rear panel: 1 × USB 3.0
- Power supply: 100 to 240 VAC, 50 to 60 Hz
- Max. Power: 300 W
- Chassis: 19-inch rack-mounted 3U chassis
- Dimensions: (W × D × H) 445 × 496 × 146 mm (17.5" × 19.5" × 5.7")
- Working temperatura: -10 to +55° C (+14 to +131° F)
- Working humidity: 10 to 90 %</t>
  </si>
  <si>
    <r>
      <t>SEDE</t>
    </r>
    <r>
      <rPr>
        <sz val="8"/>
        <rFont val="Arial"/>
        <family val="2"/>
      </rPr>
      <t> </t>
    </r>
  </si>
  <si>
    <r>
      <t>UBICACIÓN </t>
    </r>
    <r>
      <rPr>
        <sz val="8"/>
        <rFont val="Arial"/>
        <family val="2"/>
      </rPr>
      <t> </t>
    </r>
  </si>
  <si>
    <r>
      <t>DISTANCIA APROXIMADA AL TR </t>
    </r>
    <r>
      <rPr>
        <sz val="8"/>
        <rFont val="Arial"/>
        <family val="2"/>
      </rPr>
      <t> </t>
    </r>
  </si>
  <si>
    <r>
      <t>FUSAGASUGÁ </t>
    </r>
    <r>
      <rPr>
        <sz val="8"/>
        <rFont val="Arial"/>
        <family val="2"/>
      </rPr>
      <t> </t>
    </r>
  </si>
  <si>
    <t>1 PTZ Afuera universidad </t>
  </si>
  <si>
    <t>150 Metros </t>
  </si>
  <si>
    <t>1 PTZ Poste salida de vehículos, contra centro de salud </t>
  </si>
  <si>
    <t>90 Metros </t>
  </si>
  <si>
    <t>1 FULL HD PTZ Encima del edificio viejo administrativo </t>
  </si>
  <si>
    <t>40 Metros </t>
  </si>
  <si>
    <t>1 FULL HD Entrada principal ( poner mástil encima de estación de energía, apunta a entrada) </t>
  </si>
  <si>
    <t>120 Metros </t>
  </si>
  <si>
    <t>1 PTZ Entrada principal (poner mástil encima de estación de energía, apunta a entrada) </t>
  </si>
  <si>
    <t>1 Coliseo cubierto </t>
  </si>
  <si>
    <r>
      <t>CAD ZONA ESTE SEDE UNIVERSIDAD </t>
    </r>
    <r>
      <rPr>
        <sz val="8"/>
        <rFont val="Arial"/>
        <family val="2"/>
      </rPr>
      <t> </t>
    </r>
  </si>
  <si>
    <t>1 FULL HD Poste portería principal </t>
  </si>
  <si>
    <t>60 Metros </t>
  </si>
  <si>
    <t>3 PTZ Canchas tenis + potrero + cancha ppal futbol </t>
  </si>
  <si>
    <t>2 FULL HD Perimetrales </t>
  </si>
  <si>
    <t>260 Metros  MÁXIMO </t>
  </si>
  <si>
    <t>4 FULL HD Coliseo y auditorio </t>
  </si>
  <si>
    <t>253 Metros </t>
  </si>
  <si>
    <r>
      <t>CAD ZONA OESTE VÍA PANAMERICANA</t>
    </r>
    <r>
      <rPr>
        <sz val="8"/>
        <rFont val="Arial"/>
        <family val="2"/>
      </rPr>
      <t> </t>
    </r>
  </si>
  <si>
    <t>1 FULL HD Entrada principal vía panamericana (poner mástil apunta a entrada) </t>
  </si>
  <si>
    <t>20 Metros </t>
  </si>
  <si>
    <t>1 PTZ Al lado de cancha de basquetbol nueva </t>
  </si>
  <si>
    <t>50 Metros </t>
  </si>
  <si>
    <t>6 FULL HD Perimetrales + Salida de sendero (poner mástil apunta a entrada) </t>
  </si>
  <si>
    <t>200 Metros MÁXIMO </t>
  </si>
  <si>
    <t xml:space="preserve">INSTALACION DE PUNTO DE RED PARA CAMARA IP INCLUYE DUCTERIA Y MATERIALES + CERTIFICACION
Se informa la distancia entre los puntos de instalación de las cámaras al TR así: </t>
  </si>
  <si>
    <t xml:space="preserve">PUNTO DE RED,   PONCHAR + CERTIFICACION
se informa la distancia entre los puntos de instalación de las cámaras al TR así::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</si>
</sst>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  <xf numFmtId="0" fontId="8" fillId="0" borderId="2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3" fontId="9" fillId="0" borderId="27" xfId="3" applyFont="1" applyFill="1" applyBorder="1" applyAlignment="1" applyProtection="1">
      <alignment horizontal="center" vertical="center" wrapText="1"/>
      <protection locked="0"/>
    </xf>
    <xf numFmtId="43" fontId="9" fillId="0" borderId="2" xfId="3" applyFont="1" applyFill="1" applyBorder="1" applyAlignment="1" applyProtection="1">
      <alignment horizontal="center" vertical="center" wrapText="1"/>
      <protection locked="0"/>
    </xf>
    <xf numFmtId="9" fontId="8" fillId="0" borderId="27" xfId="1" applyFont="1" applyFill="1" applyBorder="1" applyAlignment="1" applyProtection="1">
      <alignment horizontal="center" vertical="center" wrapText="1"/>
      <protection locked="0"/>
    </xf>
    <xf numFmtId="9" fontId="8" fillId="0" borderId="2" xfId="1" applyFont="1" applyFill="1" applyBorder="1" applyAlignment="1" applyProtection="1">
      <alignment horizontal="center" vertical="center" wrapText="1"/>
      <protection locked="0"/>
    </xf>
    <xf numFmtId="43" fontId="8" fillId="0" borderId="27" xfId="3" applyFont="1" applyFill="1" applyBorder="1" applyAlignment="1" applyProtection="1">
      <alignment horizontal="center" vertical="center" wrapText="1"/>
      <protection hidden="1"/>
    </xf>
    <xf numFmtId="43" fontId="8" fillId="0" borderId="2" xfId="3" applyFont="1" applyFill="1" applyBorder="1" applyAlignment="1" applyProtection="1">
      <alignment horizontal="center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5" fillId="0" borderId="1" xfId="3" applyFont="1" applyBorder="1" applyAlignment="1" applyProtection="1">
      <alignment horizontal="right" vertical="center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13" fillId="0" borderId="2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</cellXfs>
  <cellStyles count="10">
    <cellStyle name="Millares" xfId="4" builtinId="3"/>
    <cellStyle name="Millares [0] 2" xfId="2" xr:uid="{00000000-0005-0000-0000-000001000000}"/>
    <cellStyle name="Millares [0] 2 2" xfId="6" xr:uid="{C928C1A7-AEC7-48A7-A74E-D8235EF56CD1}"/>
    <cellStyle name="Millares 2" xfId="3" xr:uid="{00000000-0005-0000-0000-000002000000}"/>
    <cellStyle name="Millares 2 2" xfId="7" xr:uid="{A287A78C-7821-4DF9-A9A3-34558C36D32B}"/>
    <cellStyle name="Millares 3" xfId="8" xr:uid="{8CB7A647-CD27-44BA-81D4-4085BB964CA1}"/>
    <cellStyle name="Millares 4" xfId="9" xr:uid="{152552DC-0955-4E73-9DBA-13C7545BE5A4}"/>
    <cellStyle name="Normal" xfId="0" builtinId="0"/>
    <cellStyle name="Normal 2" xfId="5" xr:uid="{D46E2E26-1F39-4FDE-A3CF-18D8B454A924}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323289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47624</xdr:colOff>
      <xdr:row>45</xdr:row>
      <xdr:rowOff>179615</xdr:rowOff>
    </xdr:from>
    <xdr:to>
      <xdr:col>1</xdr:col>
      <xdr:colOff>6215741</xdr:colOff>
      <xdr:row>45</xdr:row>
      <xdr:rowOff>5042561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3C96E-5E5C-4EAA-827A-3E9AC98EA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853" y="71339529"/>
          <a:ext cx="6168117" cy="4862946"/>
        </a:xfrm>
        <a:prstGeom prst="rect">
          <a:avLst/>
        </a:prstGeom>
      </xdr:spPr>
    </xdr:pic>
    <xdr:clientData/>
  </xdr:twoCellAnchor>
  <xdr:twoCellAnchor editAs="oneCell">
    <xdr:from>
      <xdr:col>1</xdr:col>
      <xdr:colOff>96982</xdr:colOff>
      <xdr:row>47</xdr:row>
      <xdr:rowOff>304800</xdr:rowOff>
    </xdr:from>
    <xdr:to>
      <xdr:col>1</xdr:col>
      <xdr:colOff>6040581</xdr:colOff>
      <xdr:row>47</xdr:row>
      <xdr:rowOff>5111104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C9E41D-501C-49B8-882D-A1548F074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273" y="76657200"/>
          <a:ext cx="5943599" cy="480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view="pageBreakPreview" topLeftCell="A46" zoomScale="70" zoomScaleNormal="85" zoomScaleSheetLayoutView="70" zoomScalePageLayoutView="55" workbookViewId="0">
      <selection activeCell="B47" sqref="B47:B48"/>
    </sheetView>
  </sheetViews>
  <sheetFormatPr baseColWidth="10" defaultColWidth="11.44140625" defaultRowHeight="16.8" x14ac:dyDescent="0.3"/>
  <cols>
    <col min="1" max="1" width="10.77734375" style="2" customWidth="1"/>
    <col min="2" max="2" width="143.77734375" style="12" customWidth="1"/>
    <col min="3" max="3" width="13.21875" style="2" customWidth="1"/>
    <col min="4" max="4" width="15" style="2" customWidth="1"/>
    <col min="5" max="5" width="18" style="2" customWidth="1"/>
    <col min="6" max="6" width="17.5546875" style="2" customWidth="1"/>
    <col min="7" max="7" width="15" style="2" customWidth="1"/>
    <col min="8" max="8" width="23.21875" style="2" customWidth="1"/>
    <col min="9" max="9" width="16.77734375" style="2" customWidth="1"/>
    <col min="10" max="10" width="20.21875" style="2" customWidth="1"/>
    <col min="11" max="11" width="21.77734375" style="2" customWidth="1"/>
    <col min="12" max="16384" width="11.44140625" style="2"/>
  </cols>
  <sheetData>
    <row r="1" spans="1:11" x14ac:dyDescent="0.3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x14ac:dyDescent="0.3">
      <c r="A6" s="40" t="s">
        <v>28</v>
      </c>
      <c r="B6" s="40"/>
      <c r="D6" s="5" t="s">
        <v>19</v>
      </c>
      <c r="E6" s="41"/>
      <c r="F6" s="42"/>
      <c r="H6" s="6" t="s">
        <v>15</v>
      </c>
      <c r="I6" s="43"/>
      <c r="J6" s="44"/>
    </row>
    <row r="7" spans="1:11" ht="17.399999999999999" thickBot="1" x14ac:dyDescent="0.35">
      <c r="A7" s="7"/>
      <c r="B7" s="8"/>
      <c r="D7" s="9"/>
      <c r="E7" s="9"/>
      <c r="F7" s="9"/>
      <c r="H7" s="9"/>
      <c r="I7" s="7"/>
      <c r="J7" s="7"/>
    </row>
    <row r="8" spans="1:11" ht="17.399999999999999" thickBot="1" x14ac:dyDescent="0.35">
      <c r="A8" s="34" t="s">
        <v>24</v>
      </c>
      <c r="B8" s="35"/>
      <c r="C8" s="31" t="s">
        <v>16</v>
      </c>
      <c r="D8" s="32"/>
      <c r="E8" s="32"/>
      <c r="F8" s="33"/>
      <c r="G8" s="10"/>
      <c r="H8" s="9"/>
    </row>
    <row r="9" spans="1:11" ht="17.399999999999999" thickBot="1" x14ac:dyDescent="0.35">
      <c r="A9" s="36"/>
      <c r="B9" s="37"/>
      <c r="C9" s="11"/>
      <c r="D9" s="9"/>
      <c r="E9" s="9"/>
      <c r="F9" s="9"/>
      <c r="H9" s="9"/>
    </row>
    <row r="10" spans="1:11" ht="17.399999999999999" thickBot="1" x14ac:dyDescent="0.35">
      <c r="A10" s="36"/>
      <c r="B10" s="37"/>
      <c r="C10" s="31" t="s">
        <v>17</v>
      </c>
      <c r="D10" s="32"/>
      <c r="E10" s="32"/>
      <c r="F10" s="33"/>
      <c r="G10" s="10"/>
      <c r="H10" s="9"/>
    </row>
    <row r="11" spans="1:11" ht="17.399999999999999" thickBot="1" x14ac:dyDescent="0.35">
      <c r="A11" s="36"/>
      <c r="B11" s="37"/>
      <c r="D11" s="9"/>
      <c r="E11" s="9"/>
      <c r="F11" s="9"/>
      <c r="H11" s="9"/>
    </row>
    <row r="12" spans="1:11" ht="17.399999999999999" thickBot="1" x14ac:dyDescent="0.35">
      <c r="A12" s="38"/>
      <c r="B12" s="39"/>
      <c r="C12" s="31" t="s">
        <v>20</v>
      </c>
      <c r="D12" s="32"/>
      <c r="E12" s="32"/>
      <c r="F12" s="33"/>
      <c r="G12" s="10"/>
      <c r="H12" s="9"/>
      <c r="I12" s="7"/>
      <c r="J12" s="7"/>
    </row>
    <row r="13" spans="1:11" ht="17.399999999999999" thickBot="1" x14ac:dyDescent="0.35"/>
    <row r="14" spans="1:11" s="13" customFormat="1" ht="50.4" x14ac:dyDescent="0.3">
      <c r="A14" s="22" t="s">
        <v>25</v>
      </c>
      <c r="B14" s="23" t="s">
        <v>1</v>
      </c>
      <c r="C14" s="23" t="s">
        <v>2</v>
      </c>
      <c r="D14" s="23" t="s">
        <v>22</v>
      </c>
      <c r="E14" s="24" t="s">
        <v>3</v>
      </c>
      <c r="F14" s="24" t="s">
        <v>23</v>
      </c>
      <c r="G14" s="24" t="s">
        <v>4</v>
      </c>
      <c r="H14" s="24" t="s">
        <v>5</v>
      </c>
      <c r="I14" s="24" t="s">
        <v>6</v>
      </c>
      <c r="J14" s="24" t="s">
        <v>7</v>
      </c>
      <c r="K14" s="25" t="s">
        <v>8</v>
      </c>
    </row>
    <row r="15" spans="1:11" s="27" customFormat="1" ht="389.4" customHeight="1" x14ac:dyDescent="0.3">
      <c r="A15" s="50">
        <v>1</v>
      </c>
      <c r="B15" s="75" t="s">
        <v>45</v>
      </c>
      <c r="C15" s="52">
        <v>4</v>
      </c>
      <c r="D15" s="52" t="s">
        <v>29</v>
      </c>
      <c r="E15" s="54"/>
      <c r="F15" s="56"/>
      <c r="G15" s="58">
        <f t="shared" ref="G15" si="0">+ROUND(E15*F15,0)</f>
        <v>0</v>
      </c>
      <c r="H15" s="58">
        <f t="shared" ref="H15" si="1">ROUND(E15+G15,0)</f>
        <v>0</v>
      </c>
      <c r="I15" s="58">
        <f t="shared" ref="I15" si="2">ROUND(E15*C15,0)</f>
        <v>0</v>
      </c>
      <c r="J15" s="58">
        <f t="shared" ref="J15" si="3">ROUND(I15*F15,0)</f>
        <v>0</v>
      </c>
      <c r="K15" s="58">
        <f t="shared" ref="K15" si="4">ROUND(I15+J15,0)</f>
        <v>0</v>
      </c>
    </row>
    <row r="16" spans="1:11" s="27" customFormat="1" ht="389.4" customHeight="1" x14ac:dyDescent="0.3">
      <c r="A16" s="51"/>
      <c r="B16" s="76"/>
      <c r="C16" s="53"/>
      <c r="D16" s="53"/>
      <c r="E16" s="55"/>
      <c r="F16" s="57"/>
      <c r="G16" s="59"/>
      <c r="H16" s="59"/>
      <c r="I16" s="59"/>
      <c r="J16" s="59"/>
      <c r="K16" s="59"/>
    </row>
    <row r="17" spans="1:11" s="21" customFormat="1" ht="246" customHeight="1" x14ac:dyDescent="0.3">
      <c r="A17" s="50">
        <v>2</v>
      </c>
      <c r="B17" s="75" t="s">
        <v>50</v>
      </c>
      <c r="C17" s="52">
        <v>2</v>
      </c>
      <c r="D17" s="52" t="s">
        <v>29</v>
      </c>
      <c r="E17" s="54"/>
      <c r="F17" s="56"/>
      <c r="G17" s="58">
        <f t="shared" ref="G17" si="5">+ROUND(E17*F17,0)</f>
        <v>0</v>
      </c>
      <c r="H17" s="58">
        <f t="shared" ref="H17" si="6">ROUND(E17+G17,0)</f>
        <v>0</v>
      </c>
      <c r="I17" s="58">
        <f t="shared" ref="I17" si="7">ROUND(E17*C17,0)</f>
        <v>0</v>
      </c>
      <c r="J17" s="58">
        <f t="shared" ref="J17" si="8">ROUND(I17*F17,0)</f>
        <v>0</v>
      </c>
      <c r="K17" s="58">
        <f t="shared" ref="K17" si="9">ROUND(I17+J17,0)</f>
        <v>0</v>
      </c>
    </row>
    <row r="18" spans="1:11" s="21" customFormat="1" ht="246" customHeight="1" x14ac:dyDescent="0.3">
      <c r="A18" s="51"/>
      <c r="B18" s="76"/>
      <c r="C18" s="53"/>
      <c r="D18" s="53"/>
      <c r="E18" s="55"/>
      <c r="F18" s="57"/>
      <c r="G18" s="59"/>
      <c r="H18" s="59"/>
      <c r="I18" s="59"/>
      <c r="J18" s="59"/>
      <c r="K18" s="59"/>
    </row>
    <row r="19" spans="1:11" s="21" customFormat="1" ht="69.599999999999994" customHeight="1" x14ac:dyDescent="0.3">
      <c r="A19" s="50">
        <v>3</v>
      </c>
      <c r="B19" s="75" t="s">
        <v>31</v>
      </c>
      <c r="C19" s="52">
        <v>6</v>
      </c>
      <c r="D19" s="52" t="s">
        <v>29</v>
      </c>
      <c r="E19" s="54"/>
      <c r="F19" s="56"/>
      <c r="G19" s="58">
        <f t="shared" ref="G19" si="10">+ROUND(E19*F19,0)</f>
        <v>0</v>
      </c>
      <c r="H19" s="58">
        <f t="shared" ref="H19" si="11">ROUND(E19+G19,0)</f>
        <v>0</v>
      </c>
      <c r="I19" s="58">
        <f t="shared" ref="I19" si="12">ROUND(E19*C19,0)</f>
        <v>0</v>
      </c>
      <c r="J19" s="58">
        <f t="shared" ref="J19" si="13">ROUND(I19*F19,0)</f>
        <v>0</v>
      </c>
      <c r="K19" s="58">
        <f t="shared" ref="K19" si="14">ROUND(I19+J19,0)</f>
        <v>0</v>
      </c>
    </row>
    <row r="20" spans="1:11" s="21" customFormat="1" ht="69.599999999999994" customHeight="1" x14ac:dyDescent="0.3">
      <c r="A20" s="51"/>
      <c r="B20" s="76"/>
      <c r="C20" s="53"/>
      <c r="D20" s="53"/>
      <c r="E20" s="55"/>
      <c r="F20" s="57"/>
      <c r="G20" s="59"/>
      <c r="H20" s="59"/>
      <c r="I20" s="59"/>
      <c r="J20" s="59"/>
      <c r="K20" s="59"/>
    </row>
    <row r="21" spans="1:11" s="21" customFormat="1" ht="134.4" customHeight="1" x14ac:dyDescent="0.3">
      <c r="A21" s="50">
        <v>4</v>
      </c>
      <c r="B21" s="75" t="s">
        <v>52</v>
      </c>
      <c r="C21" s="52">
        <v>6</v>
      </c>
      <c r="D21" s="52" t="s">
        <v>29</v>
      </c>
      <c r="E21" s="54"/>
      <c r="F21" s="56"/>
      <c r="G21" s="58">
        <f t="shared" ref="G21" si="15">+ROUND(E21*F21,0)</f>
        <v>0</v>
      </c>
      <c r="H21" s="58">
        <f t="shared" ref="H21" si="16">ROUND(E21+G21,0)</f>
        <v>0</v>
      </c>
      <c r="I21" s="58">
        <f t="shared" ref="I21" si="17">ROUND(E21*C21,0)</f>
        <v>0</v>
      </c>
      <c r="J21" s="58">
        <f t="shared" ref="J21" si="18">ROUND(I21*F21,0)</f>
        <v>0</v>
      </c>
      <c r="K21" s="58">
        <f t="shared" ref="K21" si="19">ROUND(I21+J21,0)</f>
        <v>0</v>
      </c>
    </row>
    <row r="22" spans="1:11" s="21" customFormat="1" ht="134.4" customHeight="1" x14ac:dyDescent="0.3">
      <c r="A22" s="51"/>
      <c r="B22" s="76"/>
      <c r="C22" s="53"/>
      <c r="D22" s="53"/>
      <c r="E22" s="55"/>
      <c r="F22" s="57"/>
      <c r="G22" s="59"/>
      <c r="H22" s="59"/>
      <c r="I22" s="59"/>
      <c r="J22" s="59"/>
      <c r="K22" s="59"/>
    </row>
    <row r="23" spans="1:11" s="21" customFormat="1" ht="225.6" customHeight="1" x14ac:dyDescent="0.3">
      <c r="A23" s="50">
        <v>5</v>
      </c>
      <c r="B23" s="75" t="s">
        <v>51</v>
      </c>
      <c r="C23" s="52">
        <v>3</v>
      </c>
      <c r="D23" s="52" t="s">
        <v>29</v>
      </c>
      <c r="E23" s="54"/>
      <c r="F23" s="56"/>
      <c r="G23" s="58">
        <f t="shared" ref="G23" si="20">+ROUND(E23*F23,0)</f>
        <v>0</v>
      </c>
      <c r="H23" s="58">
        <f t="shared" ref="H23" si="21">ROUND(E23+G23,0)</f>
        <v>0</v>
      </c>
      <c r="I23" s="58">
        <f t="shared" ref="I23" si="22">ROUND(E23*C23,0)</f>
        <v>0</v>
      </c>
      <c r="J23" s="58">
        <f t="shared" ref="J23" si="23">ROUND(I23*F23,0)</f>
        <v>0</v>
      </c>
      <c r="K23" s="58">
        <f t="shared" ref="K23" si="24">ROUND(I23+J23,0)</f>
        <v>0</v>
      </c>
    </row>
    <row r="24" spans="1:11" s="21" customFormat="1" ht="225.6" customHeight="1" x14ac:dyDescent="0.3">
      <c r="A24" s="51"/>
      <c r="B24" s="76"/>
      <c r="C24" s="53"/>
      <c r="D24" s="53"/>
      <c r="E24" s="55"/>
      <c r="F24" s="57"/>
      <c r="G24" s="59"/>
      <c r="H24" s="59"/>
      <c r="I24" s="59"/>
      <c r="J24" s="59"/>
      <c r="K24" s="59"/>
    </row>
    <row r="25" spans="1:11" s="21" customFormat="1" ht="249" customHeight="1" x14ac:dyDescent="0.3">
      <c r="A25" s="50">
        <v>6</v>
      </c>
      <c r="B25" s="75" t="s">
        <v>50</v>
      </c>
      <c r="C25" s="52">
        <v>7</v>
      </c>
      <c r="D25" s="52" t="s">
        <v>29</v>
      </c>
      <c r="E25" s="54"/>
      <c r="F25" s="56"/>
      <c r="G25" s="58">
        <f t="shared" ref="G25" si="25">+ROUND(E25*F25,0)</f>
        <v>0</v>
      </c>
      <c r="H25" s="58">
        <f t="shared" ref="H25" si="26">ROUND(E25+G25,0)</f>
        <v>0</v>
      </c>
      <c r="I25" s="58">
        <f t="shared" ref="I25" si="27">ROUND(E25*C25,0)</f>
        <v>0</v>
      </c>
      <c r="J25" s="58">
        <f t="shared" ref="J25" si="28">ROUND(I25*F25,0)</f>
        <v>0</v>
      </c>
      <c r="K25" s="58">
        <f t="shared" ref="K25" si="29">ROUND(I25+J25,0)</f>
        <v>0</v>
      </c>
    </row>
    <row r="26" spans="1:11" s="21" customFormat="1" ht="249" customHeight="1" x14ac:dyDescent="0.3">
      <c r="A26" s="51"/>
      <c r="B26" s="76"/>
      <c r="C26" s="53"/>
      <c r="D26" s="53"/>
      <c r="E26" s="55"/>
      <c r="F26" s="57"/>
      <c r="G26" s="59"/>
      <c r="H26" s="59"/>
      <c r="I26" s="59"/>
      <c r="J26" s="59"/>
      <c r="K26" s="59"/>
    </row>
    <row r="27" spans="1:11" s="21" customFormat="1" ht="271.2" customHeight="1" x14ac:dyDescent="0.3">
      <c r="A27" s="50">
        <v>7</v>
      </c>
      <c r="B27" s="75" t="s">
        <v>46</v>
      </c>
      <c r="C27" s="52">
        <v>8</v>
      </c>
      <c r="D27" s="52" t="s">
        <v>29</v>
      </c>
      <c r="E27" s="54"/>
      <c r="F27" s="56"/>
      <c r="G27" s="58">
        <f t="shared" ref="G27" si="30">+ROUND(E27*F27,0)</f>
        <v>0</v>
      </c>
      <c r="H27" s="58">
        <f t="shared" ref="H27" si="31">ROUND(E27+G27,0)</f>
        <v>0</v>
      </c>
      <c r="I27" s="58">
        <f t="shared" ref="I27" si="32">ROUND(E27*C27,0)</f>
        <v>0</v>
      </c>
      <c r="J27" s="58">
        <f t="shared" ref="J27" si="33">ROUND(I27*F27,0)</f>
        <v>0</v>
      </c>
      <c r="K27" s="58">
        <f t="shared" ref="K27" si="34">ROUND(I27+J27,0)</f>
        <v>0</v>
      </c>
    </row>
    <row r="28" spans="1:11" s="21" customFormat="1" ht="271.2" customHeight="1" x14ac:dyDescent="0.3">
      <c r="A28" s="51"/>
      <c r="B28" s="76"/>
      <c r="C28" s="53"/>
      <c r="D28" s="53"/>
      <c r="E28" s="55"/>
      <c r="F28" s="57"/>
      <c r="G28" s="59"/>
      <c r="H28" s="59"/>
      <c r="I28" s="59"/>
      <c r="J28" s="59"/>
      <c r="K28" s="59"/>
    </row>
    <row r="29" spans="1:11" s="21" customFormat="1" ht="69" customHeight="1" x14ac:dyDescent="0.3">
      <c r="A29" s="50">
        <v>8</v>
      </c>
      <c r="B29" s="75" t="s">
        <v>31</v>
      </c>
      <c r="C29" s="52">
        <v>10</v>
      </c>
      <c r="D29" s="52" t="s">
        <v>29</v>
      </c>
      <c r="E29" s="54"/>
      <c r="F29" s="56"/>
      <c r="G29" s="58">
        <f t="shared" ref="G29" si="35">+ROUND(E29*F29,0)</f>
        <v>0</v>
      </c>
      <c r="H29" s="58">
        <f t="shared" ref="H29" si="36">ROUND(E29+G29,0)</f>
        <v>0</v>
      </c>
      <c r="I29" s="58">
        <f t="shared" ref="I29" si="37">ROUND(E29*C29,0)</f>
        <v>0</v>
      </c>
      <c r="J29" s="58">
        <f t="shared" ref="J29" si="38">ROUND(I29*F29,0)</f>
        <v>0</v>
      </c>
      <c r="K29" s="58">
        <f t="shared" ref="K29" si="39">ROUND(I29+J29,0)</f>
        <v>0</v>
      </c>
    </row>
    <row r="30" spans="1:11" s="21" customFormat="1" ht="69" customHeight="1" x14ac:dyDescent="0.3">
      <c r="A30" s="51"/>
      <c r="B30" s="76"/>
      <c r="C30" s="53"/>
      <c r="D30" s="53"/>
      <c r="E30" s="55"/>
      <c r="F30" s="57"/>
      <c r="G30" s="59"/>
      <c r="H30" s="59"/>
      <c r="I30" s="59"/>
      <c r="J30" s="59"/>
      <c r="K30" s="59"/>
    </row>
    <row r="31" spans="1:11" s="21" customFormat="1" ht="238.8" customHeight="1" x14ac:dyDescent="0.3">
      <c r="A31" s="50">
        <v>9</v>
      </c>
      <c r="B31" s="75" t="s">
        <v>53</v>
      </c>
      <c r="C31" s="52">
        <v>1</v>
      </c>
      <c r="D31" s="52" t="s">
        <v>29</v>
      </c>
      <c r="E31" s="54"/>
      <c r="F31" s="56"/>
      <c r="G31" s="58">
        <f t="shared" ref="G31" si="40">+ROUND(E31*F31,0)</f>
        <v>0</v>
      </c>
      <c r="H31" s="58">
        <f t="shared" ref="H31" si="41">ROUND(E31+G31,0)</f>
        <v>0</v>
      </c>
      <c r="I31" s="58">
        <f t="shared" ref="I31" si="42">ROUND(E31*C31,0)</f>
        <v>0</v>
      </c>
      <c r="J31" s="58">
        <f t="shared" ref="J31" si="43">ROUND(I31*F31,0)</f>
        <v>0</v>
      </c>
      <c r="K31" s="58">
        <f t="shared" ref="K31" si="44">ROUND(I31+J31,0)</f>
        <v>0</v>
      </c>
    </row>
    <row r="32" spans="1:11" s="21" customFormat="1" ht="238.8" customHeight="1" x14ac:dyDescent="0.3">
      <c r="A32" s="51"/>
      <c r="B32" s="76"/>
      <c r="C32" s="53"/>
      <c r="D32" s="53"/>
      <c r="E32" s="55"/>
      <c r="F32" s="57"/>
      <c r="G32" s="59"/>
      <c r="H32" s="59"/>
      <c r="I32" s="59"/>
      <c r="J32" s="59"/>
      <c r="K32" s="59"/>
    </row>
    <row r="33" spans="1:11" s="21" customFormat="1" ht="355.2" customHeight="1" x14ac:dyDescent="0.3">
      <c r="A33" s="50">
        <v>10</v>
      </c>
      <c r="B33" s="75" t="s">
        <v>54</v>
      </c>
      <c r="C33" s="52">
        <v>1</v>
      </c>
      <c r="D33" s="52" t="s">
        <v>29</v>
      </c>
      <c r="E33" s="54"/>
      <c r="F33" s="56"/>
      <c r="G33" s="58">
        <f t="shared" ref="G33" si="45">+ROUND(E33*F33,0)</f>
        <v>0</v>
      </c>
      <c r="H33" s="58">
        <f t="shared" ref="H33" si="46">ROUND(E33+G33,0)</f>
        <v>0</v>
      </c>
      <c r="I33" s="58">
        <f t="shared" ref="I33" si="47">ROUND(E33*C33,0)</f>
        <v>0</v>
      </c>
      <c r="J33" s="58">
        <f t="shared" ref="J33" si="48">ROUND(I33*F33,0)</f>
        <v>0</v>
      </c>
      <c r="K33" s="58">
        <f t="shared" ref="K33" si="49">ROUND(I33+J33,0)</f>
        <v>0</v>
      </c>
    </row>
    <row r="34" spans="1:11" s="21" customFormat="1" ht="355.2" customHeight="1" x14ac:dyDescent="0.3">
      <c r="A34" s="51"/>
      <c r="B34" s="76"/>
      <c r="C34" s="53"/>
      <c r="D34" s="53"/>
      <c r="E34" s="55"/>
      <c r="F34" s="57"/>
      <c r="G34" s="59"/>
      <c r="H34" s="59"/>
      <c r="I34" s="59"/>
      <c r="J34" s="59"/>
      <c r="K34" s="59"/>
    </row>
    <row r="35" spans="1:11" s="21" customFormat="1" ht="135" customHeight="1" x14ac:dyDescent="0.3">
      <c r="A35" s="50">
        <v>11</v>
      </c>
      <c r="B35" s="75" t="s">
        <v>47</v>
      </c>
      <c r="C35" s="52">
        <v>10</v>
      </c>
      <c r="D35" s="52" t="s">
        <v>29</v>
      </c>
      <c r="E35" s="54"/>
      <c r="F35" s="56"/>
      <c r="G35" s="58">
        <f t="shared" ref="G35" si="50">+ROUND(E35*F35,0)</f>
        <v>0</v>
      </c>
      <c r="H35" s="58">
        <f t="shared" ref="H35" si="51">ROUND(E35+G35,0)</f>
        <v>0</v>
      </c>
      <c r="I35" s="58">
        <f t="shared" ref="I35" si="52">ROUND(E35*C35,0)</f>
        <v>0</v>
      </c>
      <c r="J35" s="58">
        <f t="shared" ref="J35" si="53">ROUND(I35*F35,0)</f>
        <v>0</v>
      </c>
      <c r="K35" s="58">
        <f t="shared" ref="K35" si="54">ROUND(I35+J35,0)</f>
        <v>0</v>
      </c>
    </row>
    <row r="36" spans="1:11" s="21" customFormat="1" ht="135" customHeight="1" x14ac:dyDescent="0.3">
      <c r="A36" s="51"/>
      <c r="B36" s="76"/>
      <c r="C36" s="53"/>
      <c r="D36" s="53"/>
      <c r="E36" s="55"/>
      <c r="F36" s="57"/>
      <c r="G36" s="59"/>
      <c r="H36" s="59"/>
      <c r="I36" s="59"/>
      <c r="J36" s="59"/>
      <c r="K36" s="59"/>
    </row>
    <row r="37" spans="1:11" s="21" customFormat="1" ht="30.6" customHeight="1" x14ac:dyDescent="0.3">
      <c r="A37" s="50">
        <v>12</v>
      </c>
      <c r="B37" s="75" t="s">
        <v>48</v>
      </c>
      <c r="C37" s="52">
        <v>1</v>
      </c>
      <c r="D37" s="52" t="s">
        <v>29</v>
      </c>
      <c r="E37" s="54"/>
      <c r="F37" s="56"/>
      <c r="G37" s="58">
        <f t="shared" ref="G37" si="55">+ROUND(E37*F37,0)</f>
        <v>0</v>
      </c>
      <c r="H37" s="58">
        <f t="shared" ref="H37" si="56">ROUND(E37+G37,0)</f>
        <v>0</v>
      </c>
      <c r="I37" s="58">
        <f t="shared" ref="I37" si="57">ROUND(E37*C37,0)</f>
        <v>0</v>
      </c>
      <c r="J37" s="58">
        <f t="shared" ref="J37" si="58">ROUND(I37*F37,0)</f>
        <v>0</v>
      </c>
      <c r="K37" s="58">
        <f t="shared" ref="K37" si="59">ROUND(I37+J37,0)</f>
        <v>0</v>
      </c>
    </row>
    <row r="38" spans="1:11" s="21" customFormat="1" ht="30.6" customHeight="1" x14ac:dyDescent="0.3">
      <c r="A38" s="51"/>
      <c r="B38" s="76"/>
      <c r="C38" s="53"/>
      <c r="D38" s="53"/>
      <c r="E38" s="55"/>
      <c r="F38" s="57"/>
      <c r="G38" s="59"/>
      <c r="H38" s="59"/>
      <c r="I38" s="59"/>
      <c r="J38" s="59"/>
      <c r="K38" s="59"/>
    </row>
    <row r="39" spans="1:11" s="21" customFormat="1" x14ac:dyDescent="0.3">
      <c r="A39" s="50">
        <v>13</v>
      </c>
      <c r="B39" s="75" t="s">
        <v>39</v>
      </c>
      <c r="C39" s="52">
        <v>1</v>
      </c>
      <c r="D39" s="52" t="s">
        <v>29</v>
      </c>
      <c r="E39" s="54"/>
      <c r="F39" s="56"/>
      <c r="G39" s="58">
        <f t="shared" ref="G39" si="60">+ROUND(E39*F39,0)</f>
        <v>0</v>
      </c>
      <c r="H39" s="58">
        <f t="shared" ref="H39" si="61">ROUND(E39+G39,0)</f>
        <v>0</v>
      </c>
      <c r="I39" s="58">
        <f t="shared" ref="I39" si="62">ROUND(E39*C39,0)</f>
        <v>0</v>
      </c>
      <c r="J39" s="58">
        <f t="shared" ref="J39" si="63">ROUND(I39*F39,0)</f>
        <v>0</v>
      </c>
      <c r="K39" s="58">
        <f t="shared" ref="K39" si="64">ROUND(I39+J39,0)</f>
        <v>0</v>
      </c>
    </row>
    <row r="40" spans="1:11" s="21" customFormat="1" x14ac:dyDescent="0.3">
      <c r="A40" s="51"/>
      <c r="B40" s="76"/>
      <c r="C40" s="53"/>
      <c r="D40" s="53"/>
      <c r="E40" s="55"/>
      <c r="F40" s="57"/>
      <c r="G40" s="59"/>
      <c r="H40" s="59"/>
      <c r="I40" s="59"/>
      <c r="J40" s="59"/>
      <c r="K40" s="59"/>
    </row>
    <row r="41" spans="1:11" s="21" customFormat="1" ht="207.6" customHeight="1" x14ac:dyDescent="0.3">
      <c r="A41" s="50">
        <v>14</v>
      </c>
      <c r="B41" s="75" t="s">
        <v>49</v>
      </c>
      <c r="C41" s="52">
        <v>1</v>
      </c>
      <c r="D41" s="52" t="s">
        <v>29</v>
      </c>
      <c r="E41" s="54"/>
      <c r="F41" s="56"/>
      <c r="G41" s="58">
        <f t="shared" ref="G41" si="65">+ROUND(E41*F41,0)</f>
        <v>0</v>
      </c>
      <c r="H41" s="58">
        <f t="shared" ref="H41" si="66">ROUND(E41+G41,0)</f>
        <v>0</v>
      </c>
      <c r="I41" s="58">
        <f t="shared" ref="I41" si="67">ROUND(E41*C41,0)</f>
        <v>0</v>
      </c>
      <c r="J41" s="58">
        <f t="shared" ref="J41" si="68">ROUND(I41*F41,0)</f>
        <v>0</v>
      </c>
      <c r="K41" s="58">
        <f t="shared" ref="K41" si="69">ROUND(I41+J41,0)</f>
        <v>0</v>
      </c>
    </row>
    <row r="42" spans="1:11" s="21" customFormat="1" ht="207.6" customHeight="1" x14ac:dyDescent="0.3">
      <c r="A42" s="51"/>
      <c r="B42" s="76"/>
      <c r="C42" s="53"/>
      <c r="D42" s="53"/>
      <c r="E42" s="55"/>
      <c r="F42" s="57"/>
      <c r="G42" s="59"/>
      <c r="H42" s="59"/>
      <c r="I42" s="59"/>
      <c r="J42" s="59"/>
      <c r="K42" s="59"/>
    </row>
    <row r="43" spans="1:11" s="21" customFormat="1" x14ac:dyDescent="0.3">
      <c r="A43" s="50">
        <v>15</v>
      </c>
      <c r="B43" s="75" t="s">
        <v>41</v>
      </c>
      <c r="C43" s="52">
        <v>1</v>
      </c>
      <c r="D43" s="52" t="s">
        <v>29</v>
      </c>
      <c r="E43" s="54"/>
      <c r="F43" s="56"/>
      <c r="G43" s="58">
        <f t="shared" ref="G43" si="70">+ROUND(E43*F43,0)</f>
        <v>0</v>
      </c>
      <c r="H43" s="58">
        <f t="shared" ref="H43" si="71">ROUND(E43+G43,0)</f>
        <v>0</v>
      </c>
      <c r="I43" s="58">
        <f t="shared" ref="I43" si="72">ROUND(E43*C43,0)</f>
        <v>0</v>
      </c>
      <c r="J43" s="58">
        <f t="shared" ref="J43" si="73">ROUND(I43*F43,0)</f>
        <v>0</v>
      </c>
      <c r="K43" s="58">
        <f t="shared" ref="K43" si="74">ROUND(I43+J43,0)</f>
        <v>0</v>
      </c>
    </row>
    <row r="44" spans="1:11" s="21" customFormat="1" x14ac:dyDescent="0.3">
      <c r="A44" s="51"/>
      <c r="B44" s="76"/>
      <c r="C44" s="53"/>
      <c r="D44" s="53"/>
      <c r="E44" s="55"/>
      <c r="F44" s="57"/>
      <c r="G44" s="59"/>
      <c r="H44" s="59"/>
      <c r="I44" s="59"/>
      <c r="J44" s="59"/>
      <c r="K44" s="59"/>
    </row>
    <row r="45" spans="1:11" s="21" customFormat="1" x14ac:dyDescent="0.3">
      <c r="A45" s="50">
        <v>16</v>
      </c>
      <c r="B45" s="77" t="s">
        <v>84</v>
      </c>
      <c r="C45" s="52">
        <v>18</v>
      </c>
      <c r="D45" s="52" t="s">
        <v>29</v>
      </c>
      <c r="E45" s="54"/>
      <c r="F45" s="56"/>
      <c r="G45" s="58">
        <f t="shared" ref="G45" si="75">+ROUND(E45*F45,0)</f>
        <v>0</v>
      </c>
      <c r="H45" s="58">
        <f t="shared" ref="H45" si="76">ROUND(E45+G45,0)</f>
        <v>0</v>
      </c>
      <c r="I45" s="58">
        <f t="shared" ref="I45" si="77">ROUND(E45*C45,0)</f>
        <v>0</v>
      </c>
      <c r="J45" s="58">
        <f t="shared" ref="J45" si="78">ROUND(I45*F45,0)</f>
        <v>0</v>
      </c>
      <c r="K45" s="58">
        <f t="shared" ref="K45" si="79">ROUND(I45+J45,0)</f>
        <v>0</v>
      </c>
    </row>
    <row r="46" spans="1:11" s="21" customFormat="1" ht="398.4" customHeight="1" x14ac:dyDescent="0.3">
      <c r="A46" s="51"/>
      <c r="B46" s="78"/>
      <c r="C46" s="53"/>
      <c r="D46" s="53"/>
      <c r="E46" s="55"/>
      <c r="F46" s="57"/>
      <c r="G46" s="59"/>
      <c r="H46" s="59"/>
      <c r="I46" s="59"/>
      <c r="J46" s="59"/>
      <c r="K46" s="59"/>
    </row>
    <row r="47" spans="1:11" s="21" customFormat="1" x14ac:dyDescent="0.3">
      <c r="A47" s="50">
        <v>17</v>
      </c>
      <c r="B47" s="77" t="s">
        <v>85</v>
      </c>
      <c r="C47" s="52">
        <v>6</v>
      </c>
      <c r="D47" s="52" t="s">
        <v>29</v>
      </c>
      <c r="E47" s="54"/>
      <c r="F47" s="56"/>
      <c r="G47" s="58">
        <f t="shared" ref="G47" si="80">+ROUND(E47*F47,0)</f>
        <v>0</v>
      </c>
      <c r="H47" s="58">
        <f t="shared" ref="H47" si="81">ROUND(E47+G47,0)</f>
        <v>0</v>
      </c>
      <c r="I47" s="58">
        <f t="shared" ref="I47" si="82">ROUND(E47*C47,0)</f>
        <v>0</v>
      </c>
      <c r="J47" s="58">
        <f t="shared" ref="J47" si="83">ROUND(I47*F47,0)</f>
        <v>0</v>
      </c>
      <c r="K47" s="58">
        <f t="shared" ref="K47" si="84">ROUND(I47+J47,0)</f>
        <v>0</v>
      </c>
    </row>
    <row r="48" spans="1:11" s="21" customFormat="1" ht="409.6" customHeight="1" x14ac:dyDescent="0.3">
      <c r="A48" s="51"/>
      <c r="B48" s="78"/>
      <c r="C48" s="53"/>
      <c r="D48" s="53"/>
      <c r="E48" s="55"/>
      <c r="F48" s="57"/>
      <c r="G48" s="59"/>
      <c r="H48" s="59"/>
      <c r="I48" s="59"/>
      <c r="J48" s="59"/>
      <c r="K48" s="59"/>
    </row>
    <row r="49" spans="1:11" s="21" customFormat="1" x14ac:dyDescent="0.3">
      <c r="A49" s="50">
        <v>18</v>
      </c>
      <c r="B49" s="48" t="s">
        <v>44</v>
      </c>
      <c r="C49" s="52">
        <v>1</v>
      </c>
      <c r="D49" s="52" t="s">
        <v>29</v>
      </c>
      <c r="E49" s="54"/>
      <c r="F49" s="56"/>
      <c r="G49" s="58">
        <f t="shared" ref="G49" si="85">+ROUND(E49*F49,0)</f>
        <v>0</v>
      </c>
      <c r="H49" s="58">
        <f t="shared" ref="H49" si="86">ROUND(E49+G49,0)</f>
        <v>0</v>
      </c>
      <c r="I49" s="58">
        <f t="shared" ref="I49" si="87">ROUND(E49*C49,0)</f>
        <v>0</v>
      </c>
      <c r="J49" s="58">
        <f t="shared" ref="J49" si="88">ROUND(I49*F49,0)</f>
        <v>0</v>
      </c>
      <c r="K49" s="58">
        <f t="shared" ref="K49" si="89">ROUND(I49+J49,0)</f>
        <v>0</v>
      </c>
    </row>
    <row r="50" spans="1:11" s="21" customFormat="1" x14ac:dyDescent="0.3">
      <c r="A50" s="51"/>
      <c r="B50" s="49"/>
      <c r="C50" s="53"/>
      <c r="D50" s="53"/>
      <c r="E50" s="55"/>
      <c r="F50" s="57"/>
      <c r="G50" s="59"/>
      <c r="H50" s="59"/>
      <c r="I50" s="59"/>
      <c r="J50" s="59"/>
      <c r="K50" s="59"/>
    </row>
    <row r="51" spans="1:11" s="13" customFormat="1" x14ac:dyDescent="0.3">
      <c r="A51" s="62"/>
      <c r="B51" s="63"/>
      <c r="C51" s="63"/>
      <c r="D51" s="63"/>
      <c r="E51" s="63"/>
      <c r="F51" s="63"/>
      <c r="G51" s="64"/>
      <c r="H51" s="46" t="s">
        <v>21</v>
      </c>
      <c r="I51" s="47"/>
      <c r="J51" s="47"/>
      <c r="K51" s="14">
        <f>SUMIF(F:F,0%,I:I)</f>
        <v>0</v>
      </c>
    </row>
    <row r="52" spans="1:11" s="13" customFormat="1" x14ac:dyDescent="0.3">
      <c r="A52" s="65"/>
      <c r="B52" s="66"/>
      <c r="C52" s="66"/>
      <c r="D52" s="66"/>
      <c r="E52" s="66"/>
      <c r="F52" s="66"/>
      <c r="G52" s="67"/>
      <c r="H52" s="47" t="s">
        <v>9</v>
      </c>
      <c r="I52" s="47"/>
      <c r="J52" s="47"/>
      <c r="K52" s="14">
        <f>SUMIF(F:F,5%,I:I)</f>
        <v>0</v>
      </c>
    </row>
    <row r="53" spans="1:11" s="13" customFormat="1" x14ac:dyDescent="0.3">
      <c r="A53" s="65"/>
      <c r="B53" s="66"/>
      <c r="C53" s="66"/>
      <c r="D53" s="66"/>
      <c r="E53" s="66"/>
      <c r="F53" s="66"/>
      <c r="G53" s="67"/>
      <c r="H53" s="47" t="s">
        <v>10</v>
      </c>
      <c r="I53" s="47"/>
      <c r="J53" s="47"/>
      <c r="K53" s="14">
        <f>SUMIF(F:F,19%,I:I)</f>
        <v>0</v>
      </c>
    </row>
    <row r="54" spans="1:11" s="13" customFormat="1" x14ac:dyDescent="0.3">
      <c r="A54" s="65"/>
      <c r="B54" s="66"/>
      <c r="C54" s="66"/>
      <c r="D54" s="66"/>
      <c r="E54" s="66"/>
      <c r="F54" s="66"/>
      <c r="G54" s="67"/>
      <c r="H54" s="60" t="s">
        <v>6</v>
      </c>
      <c r="I54" s="60"/>
      <c r="J54" s="60"/>
      <c r="K54" s="15">
        <f>SUM(K51:K53)</f>
        <v>0</v>
      </c>
    </row>
    <row r="55" spans="1:11" s="13" customFormat="1" x14ac:dyDescent="0.3">
      <c r="A55" s="65"/>
      <c r="B55" s="66"/>
      <c r="C55" s="66"/>
      <c r="D55" s="66"/>
      <c r="E55" s="66"/>
      <c r="F55" s="66"/>
      <c r="G55" s="67"/>
      <c r="H55" s="61" t="s">
        <v>11</v>
      </c>
      <c r="I55" s="61"/>
      <c r="J55" s="61"/>
      <c r="K55" s="16">
        <f>ROUND(K52*5%,0)</f>
        <v>0</v>
      </c>
    </row>
    <row r="56" spans="1:11" s="13" customFormat="1" x14ac:dyDescent="0.3">
      <c r="A56" s="65"/>
      <c r="B56" s="66"/>
      <c r="C56" s="66"/>
      <c r="D56" s="66"/>
      <c r="E56" s="66"/>
      <c r="F56" s="66"/>
      <c r="G56" s="67"/>
      <c r="H56" s="61" t="s">
        <v>12</v>
      </c>
      <c r="I56" s="61"/>
      <c r="J56" s="61"/>
      <c r="K56" s="14">
        <f>ROUND(K53*19%,0)</f>
        <v>0</v>
      </c>
    </row>
    <row r="57" spans="1:11" s="13" customFormat="1" x14ac:dyDescent="0.3">
      <c r="A57" s="65"/>
      <c r="B57" s="66"/>
      <c r="C57" s="66"/>
      <c r="D57" s="66"/>
      <c r="E57" s="66"/>
      <c r="F57" s="66"/>
      <c r="G57" s="67"/>
      <c r="H57" s="60" t="s">
        <v>13</v>
      </c>
      <c r="I57" s="60"/>
      <c r="J57" s="60"/>
      <c r="K57" s="15">
        <f>SUM(K55:K56)</f>
        <v>0</v>
      </c>
    </row>
    <row r="58" spans="1:11" s="13" customFormat="1" ht="17.399999999999999" thickBot="1" x14ac:dyDescent="0.35">
      <c r="A58" s="68"/>
      <c r="B58" s="69"/>
      <c r="C58" s="69"/>
      <c r="D58" s="69"/>
      <c r="E58" s="69"/>
      <c r="F58" s="69"/>
      <c r="G58" s="70"/>
      <c r="H58" s="45" t="s">
        <v>14</v>
      </c>
      <c r="I58" s="45"/>
      <c r="J58" s="45"/>
      <c r="K58" s="17">
        <f>+K54+K57</f>
        <v>0</v>
      </c>
    </row>
    <row r="63" spans="1:11" ht="17.399999999999999" thickBot="1" x14ac:dyDescent="0.35">
      <c r="B63" s="18"/>
    </row>
    <row r="64" spans="1:11" x14ac:dyDescent="0.3">
      <c r="B64" s="19" t="s">
        <v>18</v>
      </c>
    </row>
    <row r="66" spans="1:1" x14ac:dyDescent="0.3">
      <c r="A66" s="20" t="s">
        <v>0</v>
      </c>
    </row>
  </sheetData>
  <sheetProtection formatRows="0" insertRows="0" deleteRows="0"/>
  <mergeCells count="217">
    <mergeCell ref="K47:K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F47:F48"/>
    <mergeCell ref="G47:G48"/>
    <mergeCell ref="H47:H48"/>
    <mergeCell ref="I47:I48"/>
    <mergeCell ref="J47:J48"/>
    <mergeCell ref="A47:A48"/>
    <mergeCell ref="B47:B48"/>
    <mergeCell ref="C47:C48"/>
    <mergeCell ref="D47:D48"/>
    <mergeCell ref="E47:E48"/>
    <mergeCell ref="K43:K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F43:F44"/>
    <mergeCell ref="G43:G44"/>
    <mergeCell ref="H43:H44"/>
    <mergeCell ref="I43:I44"/>
    <mergeCell ref="J43:J44"/>
    <mergeCell ref="A43:A44"/>
    <mergeCell ref="B43:B44"/>
    <mergeCell ref="C43:C44"/>
    <mergeCell ref="D43:D44"/>
    <mergeCell ref="E43:E44"/>
    <mergeCell ref="K39:K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F39:F40"/>
    <mergeCell ref="G39:G40"/>
    <mergeCell ref="H39:H40"/>
    <mergeCell ref="I39:I40"/>
    <mergeCell ref="J39:J40"/>
    <mergeCell ref="A39:A40"/>
    <mergeCell ref="B39:B40"/>
    <mergeCell ref="C39:C40"/>
    <mergeCell ref="D39:D40"/>
    <mergeCell ref="E39:E40"/>
    <mergeCell ref="K35:K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F35:F36"/>
    <mergeCell ref="G35:G36"/>
    <mergeCell ref="H35:H36"/>
    <mergeCell ref="I35:I36"/>
    <mergeCell ref="J35:J36"/>
    <mergeCell ref="A35:A36"/>
    <mergeCell ref="B35:B36"/>
    <mergeCell ref="C35:C36"/>
    <mergeCell ref="D35:D36"/>
    <mergeCell ref="E35:E36"/>
    <mergeCell ref="K31:K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F31:F32"/>
    <mergeCell ref="G31:G32"/>
    <mergeCell ref="H31:H32"/>
    <mergeCell ref="I31:I32"/>
    <mergeCell ref="J31:J32"/>
    <mergeCell ref="A31:A32"/>
    <mergeCell ref="B31:B32"/>
    <mergeCell ref="C31:C32"/>
    <mergeCell ref="D31:D32"/>
    <mergeCell ref="E31:E32"/>
    <mergeCell ref="K27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F27:F28"/>
    <mergeCell ref="G27:G28"/>
    <mergeCell ref="H27:H28"/>
    <mergeCell ref="I27:I28"/>
    <mergeCell ref="J27:J28"/>
    <mergeCell ref="A27:A28"/>
    <mergeCell ref="B27:B28"/>
    <mergeCell ref="C27:C28"/>
    <mergeCell ref="D27:D28"/>
    <mergeCell ref="E27:E28"/>
    <mergeCell ref="K23:K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F23:F24"/>
    <mergeCell ref="G23:G24"/>
    <mergeCell ref="H23:H24"/>
    <mergeCell ref="I23:I24"/>
    <mergeCell ref="J23:J24"/>
    <mergeCell ref="A23:A24"/>
    <mergeCell ref="B23:B24"/>
    <mergeCell ref="C23:C24"/>
    <mergeCell ref="D23:D24"/>
    <mergeCell ref="E23:E24"/>
    <mergeCell ref="K19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D19:D20"/>
    <mergeCell ref="E19:E20"/>
    <mergeCell ref="F19:F20"/>
    <mergeCell ref="G19:G20"/>
    <mergeCell ref="H19:H20"/>
    <mergeCell ref="K15:K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H58:J58"/>
    <mergeCell ref="H51:J51"/>
    <mergeCell ref="H52:J52"/>
    <mergeCell ref="B15:B16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9:A20"/>
    <mergeCell ref="B19:B20"/>
    <mergeCell ref="C19:C20"/>
    <mergeCell ref="H53:J53"/>
    <mergeCell ref="H54:J54"/>
    <mergeCell ref="H55:J55"/>
    <mergeCell ref="A51:G58"/>
    <mergeCell ref="H56:J56"/>
    <mergeCell ref="H57:J57"/>
    <mergeCell ref="I19:I20"/>
    <mergeCell ref="J19:J20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</mergeCells>
  <dataValidations count="1">
    <dataValidation type="whole" allowBlank="1" showInputMessage="1" showErrorMessage="1" sqref="E15 E17 E19 E21 E23 E25 E27 E29 E31 E33 E35 E37 E39 E41 E43 E45 E47 E49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42" orientation="landscape" r:id="rId1"/>
  <rowBreaks count="7" manualBreakCount="7">
    <brk id="16" max="10" man="1"/>
    <brk id="20" max="10" man="1"/>
    <brk id="24" max="10" man="1"/>
    <brk id="28" max="10" man="1"/>
    <brk id="32" max="10" man="1"/>
    <brk id="34" max="10" man="1"/>
    <brk id="45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 F17 F19 F21 F23 F25 F27 F29 F31 F33 F35 F37 F39 F41 F43 F45 F47 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83D9-4537-4FB9-8CB1-E3EC215B3060}">
  <dimension ref="A1:E54"/>
  <sheetViews>
    <sheetView topLeftCell="A34" zoomScale="70" zoomScaleNormal="70" workbookViewId="0">
      <selection activeCell="C38" sqref="C38:E54"/>
    </sheetView>
  </sheetViews>
  <sheetFormatPr baseColWidth="10" defaultRowHeight="14.4" x14ac:dyDescent="0.3"/>
  <cols>
    <col min="4" max="4" width="29.5546875" customWidth="1"/>
    <col min="5" max="5" width="10.5546875" bestFit="1" customWidth="1"/>
  </cols>
  <sheetData>
    <row r="1" spans="1:2" x14ac:dyDescent="0.3">
      <c r="B1" s="28">
        <v>4</v>
      </c>
    </row>
    <row r="2" spans="1:2" ht="409.6" x14ac:dyDescent="0.3">
      <c r="A2" s="26" t="s">
        <v>30</v>
      </c>
      <c r="B2" s="28">
        <v>2</v>
      </c>
    </row>
    <row r="3" spans="1:2" ht="343.2" x14ac:dyDescent="0.3">
      <c r="A3" s="26" t="s">
        <v>31</v>
      </c>
      <c r="B3" s="28">
        <v>6</v>
      </c>
    </row>
    <row r="4" spans="1:2" ht="409.6" x14ac:dyDescent="0.3">
      <c r="A4" s="26" t="s">
        <v>32</v>
      </c>
      <c r="B4" s="28">
        <v>6</v>
      </c>
    </row>
    <row r="5" spans="1:2" ht="409.6" x14ac:dyDescent="0.3">
      <c r="A5" s="26" t="s">
        <v>33</v>
      </c>
      <c r="B5" s="28">
        <v>3</v>
      </c>
    </row>
    <row r="6" spans="1:2" ht="409.6" x14ac:dyDescent="0.3">
      <c r="A6" s="26" t="s">
        <v>30</v>
      </c>
      <c r="B6" s="28">
        <v>7</v>
      </c>
    </row>
    <row r="7" spans="1:2" ht="409.6" x14ac:dyDescent="0.3">
      <c r="A7" s="26" t="s">
        <v>34</v>
      </c>
      <c r="B7" s="28">
        <v>8</v>
      </c>
    </row>
    <row r="8" spans="1:2" ht="343.2" x14ac:dyDescent="0.3">
      <c r="A8" s="26" t="s">
        <v>31</v>
      </c>
      <c r="B8" s="28">
        <v>10</v>
      </c>
    </row>
    <row r="9" spans="1:2" ht="409.6" x14ac:dyDescent="0.3">
      <c r="A9" s="26" t="s">
        <v>35</v>
      </c>
      <c r="B9" s="28">
        <v>1</v>
      </c>
    </row>
    <row r="10" spans="1:2" ht="409.6" x14ac:dyDescent="0.3">
      <c r="A10" s="26" t="s">
        <v>36</v>
      </c>
      <c r="B10" s="28">
        <v>1</v>
      </c>
    </row>
    <row r="11" spans="1:2" ht="409.6" x14ac:dyDescent="0.3">
      <c r="A11" s="26" t="s">
        <v>37</v>
      </c>
      <c r="B11" s="28">
        <v>10</v>
      </c>
    </row>
    <row r="12" spans="1:2" ht="409.6" x14ac:dyDescent="0.3">
      <c r="A12" s="26" t="s">
        <v>38</v>
      </c>
      <c r="B12" s="28">
        <v>1</v>
      </c>
    </row>
    <row r="13" spans="1:2" ht="79.2" x14ac:dyDescent="0.3">
      <c r="A13" s="26" t="s">
        <v>39</v>
      </c>
      <c r="B13" s="28">
        <v>1</v>
      </c>
    </row>
    <row r="14" spans="1:2" ht="409.6" x14ac:dyDescent="0.3">
      <c r="A14" s="26" t="s">
        <v>40</v>
      </c>
      <c r="B14" s="28">
        <v>1</v>
      </c>
    </row>
    <row r="15" spans="1:2" ht="79.2" x14ac:dyDescent="0.3">
      <c r="A15" s="26" t="s">
        <v>41</v>
      </c>
      <c r="B15" s="28">
        <v>1</v>
      </c>
    </row>
    <row r="16" spans="1:2" ht="158.4" x14ac:dyDescent="0.3">
      <c r="A16" s="26" t="s">
        <v>42</v>
      </c>
      <c r="B16" s="28">
        <v>18</v>
      </c>
    </row>
    <row r="17" spans="1:2" ht="66" x14ac:dyDescent="0.3">
      <c r="A17" s="26" t="s">
        <v>43</v>
      </c>
      <c r="B17" s="28">
        <v>6</v>
      </c>
    </row>
    <row r="18" spans="1:2" ht="92.4" x14ac:dyDescent="0.3">
      <c r="A18" s="26" t="s">
        <v>44</v>
      </c>
      <c r="B18" s="28">
        <v>1</v>
      </c>
    </row>
    <row r="38" spans="3:5" ht="30.6" x14ac:dyDescent="0.3">
      <c r="C38" s="71" t="s">
        <v>55</v>
      </c>
      <c r="D38" s="71" t="s">
        <v>56</v>
      </c>
      <c r="E38" s="71" t="s">
        <v>57</v>
      </c>
    </row>
    <row r="39" spans="3:5" x14ac:dyDescent="0.3">
      <c r="C39" s="72"/>
      <c r="D39" s="73" t="s">
        <v>59</v>
      </c>
      <c r="E39" s="73" t="s">
        <v>60</v>
      </c>
    </row>
    <row r="40" spans="3:5" x14ac:dyDescent="0.3">
      <c r="C40" s="72"/>
      <c r="D40" s="73"/>
      <c r="E40" s="73"/>
    </row>
    <row r="41" spans="3:5" x14ac:dyDescent="0.3">
      <c r="C41" s="72"/>
      <c r="D41" s="73"/>
      <c r="E41" s="73"/>
    </row>
    <row r="42" spans="3:5" ht="20.399999999999999" x14ac:dyDescent="0.3">
      <c r="C42" s="72"/>
      <c r="D42" s="72" t="s">
        <v>61</v>
      </c>
      <c r="E42" s="72" t="s">
        <v>62</v>
      </c>
    </row>
    <row r="43" spans="3:5" ht="20.399999999999999" x14ac:dyDescent="0.3">
      <c r="C43" s="72"/>
      <c r="D43" s="72" t="s">
        <v>63</v>
      </c>
      <c r="E43" s="72" t="s">
        <v>64</v>
      </c>
    </row>
    <row r="44" spans="3:5" ht="30.6" x14ac:dyDescent="0.3">
      <c r="C44" s="72"/>
      <c r="D44" s="72" t="s">
        <v>65</v>
      </c>
      <c r="E44" s="72" t="s">
        <v>66</v>
      </c>
    </row>
    <row r="45" spans="3:5" ht="30.6" x14ac:dyDescent="0.3">
      <c r="C45" s="72"/>
      <c r="D45" s="72" t="s">
        <v>67</v>
      </c>
      <c r="E45" s="72" t="s">
        <v>66</v>
      </c>
    </row>
    <row r="46" spans="3:5" ht="20.399999999999999" x14ac:dyDescent="0.3">
      <c r="C46" s="71" t="s">
        <v>58</v>
      </c>
      <c r="D46" s="72" t="s">
        <v>68</v>
      </c>
      <c r="E46" s="72" t="s">
        <v>62</v>
      </c>
    </row>
    <row r="47" spans="3:5" x14ac:dyDescent="0.3">
      <c r="C47" s="72"/>
      <c r="D47" s="72" t="s">
        <v>70</v>
      </c>
      <c r="E47" s="72" t="s">
        <v>71</v>
      </c>
    </row>
    <row r="48" spans="3:5" ht="20.399999999999999" x14ac:dyDescent="0.3">
      <c r="C48" s="72"/>
      <c r="D48" s="72" t="s">
        <v>72</v>
      </c>
      <c r="E48" s="72" t="s">
        <v>71</v>
      </c>
    </row>
    <row r="49" spans="3:5" ht="30.6" x14ac:dyDescent="0.3">
      <c r="C49" s="71" t="s">
        <v>69</v>
      </c>
      <c r="D49" s="72" t="s">
        <v>73</v>
      </c>
      <c r="E49" s="72" t="s">
        <v>74</v>
      </c>
    </row>
    <row r="50" spans="3:5" x14ac:dyDescent="0.3">
      <c r="C50" s="74"/>
      <c r="D50" s="72" t="s">
        <v>75</v>
      </c>
      <c r="E50" s="72" t="s">
        <v>76</v>
      </c>
    </row>
    <row r="51" spans="3:5" ht="30.6" x14ac:dyDescent="0.3">
      <c r="C51" s="72"/>
      <c r="D51" s="72" t="s">
        <v>78</v>
      </c>
      <c r="E51" s="72" t="s">
        <v>79</v>
      </c>
    </row>
    <row r="52" spans="3:5" ht="40.799999999999997" x14ac:dyDescent="0.3">
      <c r="C52" s="71" t="s">
        <v>77</v>
      </c>
      <c r="D52" s="72" t="s">
        <v>78</v>
      </c>
      <c r="E52" s="72" t="s">
        <v>79</v>
      </c>
    </row>
    <row r="53" spans="3:5" ht="20.399999999999999" x14ac:dyDescent="0.3">
      <c r="C53" s="74"/>
      <c r="D53" s="72" t="s">
        <v>80</v>
      </c>
      <c r="E53" s="72" t="s">
        <v>81</v>
      </c>
    </row>
    <row r="54" spans="3:5" ht="20.399999999999999" x14ac:dyDescent="0.3">
      <c r="C54" s="74"/>
      <c r="D54" s="72" t="s">
        <v>82</v>
      </c>
      <c r="E54" s="72" t="s">
        <v>83</v>
      </c>
    </row>
  </sheetData>
  <mergeCells count="2">
    <mergeCell ref="D39:D41"/>
    <mergeCell ref="E39:E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Hoja4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Yeisson Rios</cp:lastModifiedBy>
  <cp:lastPrinted>2021-11-04T20:38:10Z</cp:lastPrinted>
  <dcterms:created xsi:type="dcterms:W3CDTF">2017-04-28T13:22:52Z</dcterms:created>
  <dcterms:modified xsi:type="dcterms:W3CDTF">2021-11-04T20:38:27Z</dcterms:modified>
</cp:coreProperties>
</file>