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https://d.docs.live.net/a329719466c66291/UDEC 2021/INVITACIONES/15- WLAN HOSTING/ANEXOS TÉRMINOS/"/>
    </mc:Choice>
  </mc:AlternateContent>
  <xr:revisionPtr revIDLastSave="3" documentId="11_BBB526C996A62F6BC8A398217B45A72BDB4ED5B4" xr6:coauthVersionLast="47" xr6:coauthVersionMax="47" xr10:uidLastSave="{6C0DC1DC-13FB-4BEB-BCE5-B3F84543024D}"/>
  <bookViews>
    <workbookView xWindow="0" yWindow="0" windowWidth="19200" windowHeight="10200" xr2:uid="{00000000-000D-0000-FFFF-FFFF00000000}"/>
  </bookViews>
  <sheets>
    <sheet name="Hoja1" sheetId="1" r:id="rId1"/>
    <sheet name="Hoja3" sheetId="3" r:id="rId2"/>
    <sheet name="Hoja2" sheetId="2" state="hidden" r:id="rId3"/>
  </sheets>
  <definedNames>
    <definedName name="_xlnm.Print_Area" localSheetId="0">Hoja1!$A$1:$K$53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9" i="1" l="1"/>
  <c r="I37" i="1"/>
  <c r="G37" i="1"/>
  <c r="H37" i="1" s="1"/>
  <c r="I36" i="1"/>
  <c r="J36" i="1" s="1"/>
  <c r="K36" i="1" s="1"/>
  <c r="G36" i="1"/>
  <c r="H36" i="1" s="1"/>
  <c r="I35" i="1"/>
  <c r="G35" i="1"/>
  <c r="H35" i="1" s="1"/>
  <c r="I34" i="1"/>
  <c r="G34" i="1"/>
  <c r="H34" i="1" s="1"/>
  <c r="I33" i="1"/>
  <c r="G33" i="1"/>
  <c r="H33" i="1" s="1"/>
  <c r="I32" i="1"/>
  <c r="J32" i="1" s="1"/>
  <c r="K32" i="1" s="1"/>
  <c r="G32" i="1"/>
  <c r="H32" i="1" s="1"/>
  <c r="I31" i="1"/>
  <c r="J31" i="1" s="1"/>
  <c r="K31" i="1" s="1"/>
  <c r="G31" i="1"/>
  <c r="H31" i="1" s="1"/>
  <c r="I30" i="1"/>
  <c r="G30" i="1"/>
  <c r="H30" i="1" s="1"/>
  <c r="I29" i="1"/>
  <c r="J29" i="1" s="1"/>
  <c r="G29" i="1"/>
  <c r="H29" i="1" s="1"/>
  <c r="I28" i="1"/>
  <c r="J28" i="1" s="1"/>
  <c r="K28" i="1" s="1"/>
  <c r="G28" i="1"/>
  <c r="H28" i="1" s="1"/>
  <c r="I27" i="1"/>
  <c r="G27" i="1"/>
  <c r="H27" i="1" s="1"/>
  <c r="I26" i="1"/>
  <c r="G26" i="1"/>
  <c r="H26" i="1" s="1"/>
  <c r="I25" i="1"/>
  <c r="G25" i="1"/>
  <c r="H25" i="1" s="1"/>
  <c r="I24" i="1"/>
  <c r="J24" i="1" s="1"/>
  <c r="K24" i="1" s="1"/>
  <c r="G24" i="1"/>
  <c r="H24" i="1" s="1"/>
  <c r="I23" i="1"/>
  <c r="J23" i="1" s="1"/>
  <c r="K23" i="1" s="1"/>
  <c r="G23" i="1"/>
  <c r="H23" i="1" s="1"/>
  <c r="I22" i="1"/>
  <c r="J22" i="1" s="1"/>
  <c r="K22" i="1" s="1"/>
  <c r="G22" i="1"/>
  <c r="H22" i="1" s="1"/>
  <c r="I21" i="1"/>
  <c r="J21" i="1" s="1"/>
  <c r="G21" i="1"/>
  <c r="H21" i="1" s="1"/>
  <c r="I20" i="1"/>
  <c r="J20" i="1" s="1"/>
  <c r="K20" i="1" s="1"/>
  <c r="G20" i="1"/>
  <c r="H20" i="1" s="1"/>
  <c r="I19" i="1"/>
  <c r="G19" i="1"/>
  <c r="H19" i="1" s="1"/>
  <c r="I18" i="1"/>
  <c r="G18" i="1"/>
  <c r="H18" i="1" s="1"/>
  <c r="I17" i="1"/>
  <c r="G17" i="1"/>
  <c r="H17" i="1" s="1"/>
  <c r="I16" i="1"/>
  <c r="J16" i="1" s="1"/>
  <c r="G16" i="1"/>
  <c r="H16" i="1" s="1"/>
  <c r="I15" i="1"/>
  <c r="J15" i="1" s="1"/>
  <c r="G15" i="1"/>
  <c r="H15" i="1" s="1"/>
  <c r="K15" i="1" l="1"/>
  <c r="J35" i="1"/>
  <c r="K35" i="1" s="1"/>
  <c r="J33" i="1"/>
  <c r="K33" i="1" s="1"/>
  <c r="J27" i="1"/>
  <c r="K27" i="1" s="1"/>
  <c r="J25" i="1"/>
  <c r="K25" i="1" s="1"/>
  <c r="J19" i="1"/>
  <c r="K19" i="1" s="1"/>
  <c r="J17" i="1"/>
  <c r="K17" i="1" s="1"/>
  <c r="K16" i="1"/>
  <c r="J37" i="1"/>
  <c r="K37" i="1" s="1"/>
  <c r="J18" i="1"/>
  <c r="K18" i="1" s="1"/>
  <c r="K21" i="1"/>
  <c r="J26" i="1"/>
  <c r="K26" i="1" s="1"/>
  <c r="K29" i="1"/>
  <c r="J34" i="1"/>
  <c r="K34" i="1" s="1"/>
  <c r="J30" i="1"/>
  <c r="K30" i="1" s="1"/>
  <c r="K38" i="1"/>
  <c r="K42" i="1" l="1"/>
  <c r="K40" i="1" l="1"/>
  <c r="K43" i="1" s="1"/>
  <c r="K44" i="1" l="1"/>
  <c r="K41" i="1"/>
  <c r="K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8"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0"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<sst xmlns="http://schemas.openxmlformats.org/spreadsheetml/2006/main" count="87" uniqueCount="62">
  <si>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</si>
  <si>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</si>
  <si>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</si>
  <si>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</si>
  <si>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</si>
  <si>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</si>
  <si>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</si>
  <si>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</si>
  <si>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</si>
  <si>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</si>
  <si>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</si>
  <si>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</si>
  <si>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</si>
  <si>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</si>
  <si>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</si>
  <si>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</si>
  <si>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</si>
  <si>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</si>
  <si>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</si>
  <si>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</si>
  <si>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</si>
  <si>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</si>
  <si>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</si>
  <si>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 xml:space="preserve">PORCENTAJE DE IVA </t>
  </si>
  <si>
    <t>TIPO DE CONTRIBUYENTE
 (Seleccione una de las siguientes opciones)</t>
  </si>
  <si>
    <t xml:space="preserve">ÍTEM </t>
  </si>
  <si>
    <t>ACCESS POINT: Ap's INDOOR compatible con la contraladora Virtual SmartZone – Essentials 
Para conocer las especificaciones técnicas del bien y/o servicio dirijase al Documento ANEXO DE NECESIDADES CHÍA</t>
  </si>
  <si>
    <t>ACCESS POINT: Ap's OUTDOOR OMNIDIRECCIONAL compatible con la contraladora Virtual SmartZone – Essentials
Para conocer las especificaciones técnicas del bien y/o servicio dirijase al Documento ANEXO DE NECESIDADES CHÍA</t>
  </si>
  <si>
    <t>ACCESS POINT: Licenciamiento perpetuo para la Administración de los AP's compatible con la contraladora Virtual SmartZone – Essentials
Para conocer las especificaciones técnicas del bien y/o servicio dirijase al Documento ANEXO DE NECESIDADES CHÍA</t>
  </si>
  <si>
    <t>ACCESS POINT: Soporte y garantía por tres (3) años para os AP's compatible con la contraladora Virtual SmartZone – Essentials
Para conocer las especificaciones técnicas del bien y/o servicio dirijase al Documento ANEXO DE NECESIDADES CHÍA</t>
  </si>
  <si>
    <t>ACCESS POINT: Soporte de montaje Ap's OUTDOOR OMNIDIRECCIONAL/SECTORIAL 
Para conocer las especificaciones técnicas del bien y/o servicio dirijase al Documento ANEXO DE NECESIDADES CHÍA</t>
  </si>
  <si>
    <t>bienes</t>
  </si>
  <si>
    <t>servicios</t>
  </si>
  <si>
    <t>acces point</t>
  </si>
  <si>
    <t>dispositivos de red</t>
  </si>
  <si>
    <t>adecuación de un cd</t>
  </si>
  <si>
    <t>cableado estructurado</t>
  </si>
  <si>
    <t>mantenimiento</t>
  </si>
  <si>
    <t>instalacion</t>
  </si>
  <si>
    <t>ACCESS POINT: Licenciamiento perpetuo compatible con el PORTAL CAUTIVO Cloudpath para Educación. 
Para conocer las especificaciones técnicas del bien y/o servicio dirijase al Documento ANEXO DE NECESIDADES CHÍA</t>
  </si>
  <si>
    <t>ACCESS POINT: Soporte de Tres (3) años para la licencia compatible con el PORTAL CAUTIVO Cloudpath para Educación 
Para conocer las especificaciones técnicas del bien y/o servicio dirijase al Documento ANEXO DE NECESIDADES CHÍA</t>
  </si>
  <si>
    <t>DISPOSITIVOS DE RED: switches Distribución / Acceso de 24 puertos POE+ 
Para conocer las especificaciones técnicas del bien y/o servicio dirijase al Documento ANEXO DE NECESIDADES CHÍA</t>
  </si>
  <si>
    <t>DISPOSITIVOS DE RED: switches Distribución / Acceso de 48 puertos POE+ 
Para conocer las especificaciones técnicas del bien y/o servicio dirijase al Documento ANEXO DE NECESIDADES CHÍA</t>
  </si>
  <si>
    <t>Adecuación de un (1) CD - Centros de cableado y Cuatro (4) TR ubicados en espacios físicos de la Sede de Chía Incluye: Pintura blanca para paredes que no propague fuego ni halógenos contaminantes, tapete dieléctrico para el piso aterrizado, Puerta metálica corta Fuego con brazo hidráulico, electroimán, sistema de control de acceso, Iluminación LED,
Señalización de emergencia, iluminación de emergencia,  polo a tierra para puerta, racks y equipos de red, canalizaciones, Organización de racks (patch cord debidamente organizados) y cambio total en el TR2
ara conocer las especificaciones técnicas del bien y/o servicio dirijase al Documento ANEXO DE NECESIDADES CHÍA</t>
  </si>
  <si>
    <t>CABLEADO ESTRUCTURADO/FIBRA ÓPTICA: Instalación y certificación del cableado Estructurado categoría 6A blindado ( Incluye: marquillado, Face Plate Sencillo angulado, Patch cord 2Mts Cat 6A blindado, Patch cord 4Mts Cat 6A blindado, Plug RJ45 Cat 6A, Tubería Metálica, conectores, coraza tipo america liquid tight, canalizaciones y obra civil ). Para conocer las especificaciones técnicas del bien y/o servicio dirijase al Documento ANEXO DE NECESIDADES CHÍA</t>
  </si>
  <si>
    <t>ACCESS POINT: Ap's OUTDOOR SECTORIAL compatible con la contraladora Virtual SmartZone – EssentialsAp's Para conocer las especificaciones técnicas del bien y/o servicio dirijase al Documento ANEXO DE NECESIDADES CHÍA</t>
  </si>
  <si>
    <t>ACCESS POINT : Soporte de la Controladora VSZ-RTU por 3 Años Para conocer las especificaciones técnicas del bien y/o servicio dirijase al Documento ANEXO DE NECESIDADES CHÍA</t>
  </si>
  <si>
    <t>CABLEADO ESTRUCTURADO: Mantenimiento de puntos existentes con certificado y marquillado Para conocer las especificaciones técnicas del bien y/o servicio dirijase al Documento ANEXO DE NECESIDADES CHÍA</t>
  </si>
  <si>
    <t>CABLEADO ESTRUCTURADO: Reubicación de puntos existentes con certificado y marquillado Para conocer las especificaciones técnicas del bien y/o servicio dirijase al Documento ANEXO DE NECESIDADES CHÍA</t>
  </si>
  <si>
    <t>CABLEADO ESTRUCTURADO: Suministro e instalación de punto electrico normal Para conocer las especificaciones técnicas del bien y/o servicio dirijase al Documento ANEXO DE NECESIDADES CHÍA</t>
  </si>
  <si>
    <t>CABLEADO ESTRUCTURADO: Suministro e instalación de punto electrico Regulado Para conocer las especificaciones técnicas del bien y/o servicio dirijase al Documento ANEXO DE NECESIDADES CHÍA</t>
  </si>
  <si>
    <t>MANTENIMIENTO DEL DISPOSITIVO UPS: Mantenmiento de UPS de 50 KVA y adecuación de tableros electricos actuales. Para conocer las especificaciones técnicas del bien y/o servicio dirijase al Documento ANEXO DE NECESIDADES CHÍA</t>
  </si>
  <si>
    <t>MANTENIMIENTO DEL DISPOSITIVO UPS: Instalación y adecuación de Tablero Byapss Para conocer las especificaciones técnicas del bien y/o servicio dirijase al Documento ANEXO DE NECESIDADES CHÍA</t>
  </si>
  <si>
    <t>MANTENIMIENTO DEL DISPOSITIVO UPS: Bolsa de respuestos para mantenimiento y baterias para la UPS 50 KVA. Para conocer las especificaciones técnicas del bien y/o servicio dirijase al Documento ANEXO DE NECESIDADES CHÍA</t>
  </si>
  <si>
    <t>DISPOSITIVOS DE RED: Transceivers a 10GB
Para conocer las especificaciones técnicas del bien y/o
servicio dirijase al Documento ANEXO DE NECESIDADES
CHÍA</t>
  </si>
  <si>
    <t>Unidad</t>
  </si>
  <si>
    <t>Anexo 3</t>
  </si>
  <si>
    <t>PROPUESTA ECONÓMICA</t>
  </si>
  <si>
    <r>
      <rPr>
        <b/>
        <sz val="9.5"/>
        <color theme="1"/>
        <rFont val="Arial"/>
        <family val="2"/>
      </rPr>
      <t xml:space="preserve">FECHA DE ELABORACIÓN:   </t>
    </r>
    <r>
      <rPr>
        <sz val="9.5"/>
        <color theme="1"/>
        <rFont val="Arial"/>
        <family val="2"/>
      </rPr>
      <t xml:space="preserve">  </t>
    </r>
    <r>
      <rPr>
        <sz val="9.5"/>
        <color theme="0" tint="-0.34998626667073579"/>
        <rFont val="Arial"/>
        <family val="2"/>
      </rPr>
      <t xml:space="preserve"> AÑO   /   MES   /   DÍA</t>
    </r>
  </si>
  <si>
    <t>DISPOSITIVOS DE RED: Switch CORE de 16 puertos SFP+. 
Para conocer las especificaciones técnicas del bien y/o servicio dirijase al Documento ANEXO DE NECESIDADES CHÍA</t>
  </si>
  <si>
    <t xml:space="preserve">SERVICIOS INSTALACIÓN Y CONFIGURACIÓN : Instalacion, configuracion y puesta en marcha de la solucion ofertada. Para conocer las especificaciones técnicas del bien y/o servicio dirijase al Documento ANEXO DE NECESIDADES CHÍA
</t>
  </si>
  <si>
    <t xml:space="preserve">NOTA TÉCNICA
1. El oferente deberá  Garantizar la garantía mínima de 1 año directa con Fábrica para Los dispositivos Acces Point (AP). 
2. El oferente deberá brindar garantía mínima de 3 años directa con Fábrica para los Dispositivos de Red (Switches) 
3. El Oferente deberá brindar garantía de 25 años para el cableado estructurado. 
4. El oferente deberá Cumplir con la tecnología 802.ac/ax para los Dispositivos AP's 
5. El oferente deberá garantizar el soporte de los Dispositivos AP’s a partir del recibo a satisfacción. 
6. Suministrar en calidad de entregable del proyecto, posterior a su ejecución e implementación, la documentación relacionada con el mismo: Diagramas topológicos, conexiones, configuraciones de los dispositivos Certificación de puntos 
7. Entregar la Configuración y alistamiento del software, hardware y firmware a la última versión estable aprobada por el fabricante de cada dispositivo. 
8. La implementación de la solución Wifi para la Extensión Chía debe cumplir con lo minino requerido por la Dirección de sistemas y Tecnología al igual que con lo estipulado en las normas generales para este tipo de proyectos: • ISO/IEC 11801 Information Technology Generic Cabling Systems. 2002. Norma internacional que crea y estipula directrices generales de diseño y construcción de un sistema de telecomunicaciones bajo el concepto de cableado genérico. • ANSI/TIA-568-C.0 Generic Telecommunications Cabling for Customer Premises 2009. Norma que crea y estipula directrices generales de diseño y construcción de un sistema de telecomunicaciones. • ANSI/TIA-568.0-E Cableado genérico de telecomunicaciones para sitios de clientes En la norma 568.0-E se define la estructura del sistema de cableado de telecomunicaciones incluyendo tipos de cables, topologías, elementos de subsistemas y limitaciones de distancias. En esta norma se especifican también los requisitos de instalación de cableado, polaridad óptica y mediciones de pérdidas. • ANSI/TIA-568.1-D Norma de cableado de telecomunicaciones para edificios comerciales. Se establece una estructura para cableado de edificios comerciales con base en la estructura de cableado genérico definida en la norma ANSI/TIA-568-C.0. En esta norma se definen los requisitos de cableado específicos de edificios comerciales que incluyen acometidas, cuartos de equipos, cuartos de telecomunicaciones, cajas de telecomunicaciones, cableado principal, cableado horizontal y áreas de trabajo. • ANSI/TIA-568.2-D Norma de componentes y cableado de par trenzado balanceado. Se especifican los
requisitos mecánicos y de transmisión de componentes y cableado de cobre de par trenzado balanceado incluyendo tipos de cables (categorías), conectores, cables y rendimiento de transmisión. En esta norma se indican también los requisitos de certificación de canales y enlaces permanentes para pruebas en campo. • EN 50173 Information Technology Generic Cabling Systems. 1996 Norma europea que crea y estipula directrices generales de un diseño de construcción de un sistema de telecomunicaciones bajo el concepto de cableado genérico. • ANSI/TIA-569-D Commercial Building Standard for Telecommunications Pathways and Spaces. Estandariza prácticas de diseño y construcción dentro o entre edificios, que son hechas en soporte de mediosy/o equipos de telecomunicaciones tales como canaletas y guías, facilidades de entrada al edificio, armarios y/o closets de comunicaciones y cuartos de equipos. • EIA/TIA-606-C Administration Standard for the Telecommunications Infrastructure of Commercial Buildings, que da las guías para marcar y administrar los componentes de un sistema de Red de datos. • EIA/TIA-607-D Commercial Building Grounding and Bonding Requeriments for Telecommunications, que describe los métodos estándares para distribuir las señales de tierra a través de un edificio. • RETIE NTC 2050 (Código Eléctrico Colombiano).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</si>
</sst>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1"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9.5"/>
      <color theme="1"/>
      <name val="Arial"/>
      <family val="2"/>
    </font>
    <font>
      <sz val="9.5"/>
      <color theme="1"/>
      <name val="Calibri"/>
      <family val="2"/>
      <scheme val="minor"/>
    </font>
    <font>
      <sz val="9.5"/>
      <color theme="1"/>
      <name val="Arial"/>
      <family val="2"/>
    </font>
    <font>
      <sz val="9.5"/>
      <color theme="0" tint="-0.34998626667073579"/>
      <name val="Arial"/>
      <family val="2"/>
    </font>
    <font>
      <b/>
      <sz val="9.5"/>
      <color theme="0"/>
      <name val="Arial"/>
      <family val="2"/>
    </font>
    <font>
      <sz val="9.5"/>
      <name val="Arial"/>
      <family val="2"/>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7">
    <xf numFmtId="0" fontId="0" fillId="0" borderId="0" xfId="0"/>
    <xf numFmtId="9" fontId="0" fillId="0" borderId="0" xfId="1" applyFont="1"/>
    <xf numFmtId="0" fontId="5" fillId="2" borderId="0" xfId="0" applyFont="1" applyFill="1"/>
    <xf numFmtId="0" fontId="6" fillId="2" borderId="0" xfId="0" applyFont="1" applyFill="1" applyAlignment="1">
      <alignment horizontal="center"/>
    </xf>
    <xf numFmtId="0" fontId="6" fillId="2" borderId="0" xfId="0" applyFont="1" applyFill="1"/>
    <xf numFmtId="0" fontId="4" fillId="2" borderId="1" xfId="0" applyFont="1" applyFill="1" applyBorder="1" applyAlignment="1">
      <alignment vertical="center"/>
    </xf>
    <xf numFmtId="0" fontId="4" fillId="2" borderId="3" xfId="0" applyFont="1" applyFill="1" applyBorder="1" applyAlignment="1">
      <alignment vertical="center"/>
    </xf>
    <xf numFmtId="0" fontId="6" fillId="2" borderId="0" xfId="0" applyFont="1" applyFill="1" applyBorder="1" applyAlignment="1">
      <alignment horizontal="left"/>
    </xf>
    <xf numFmtId="0" fontId="4" fillId="2" borderId="0" xfId="0" applyFont="1" applyFill="1" applyBorder="1" applyAlignment="1">
      <alignment horizontal="left"/>
    </xf>
    <xf numFmtId="0" fontId="6" fillId="2" borderId="6" xfId="0" applyFont="1" applyFill="1" applyBorder="1" applyAlignment="1">
      <alignment horizontal="center" vertical="center" wrapText="1"/>
    </xf>
    <xf numFmtId="0" fontId="6" fillId="2" borderId="0" xfId="0" applyFont="1" applyFill="1" applyAlignment="1">
      <alignment horizontal="left"/>
    </xf>
    <xf numFmtId="0" fontId="8" fillId="3" borderId="17" xfId="0"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wrapText="1"/>
      <protection locked="0"/>
    </xf>
    <xf numFmtId="43" fontId="8" fillId="3" borderId="18" xfId="3" applyFont="1" applyFill="1" applyBorder="1" applyAlignment="1" applyProtection="1">
      <alignment horizontal="center" vertical="center" wrapText="1"/>
      <protection locked="0"/>
    </xf>
    <xf numFmtId="43" fontId="8" fillId="3" borderId="19" xfId="3" applyFont="1" applyFill="1" applyBorder="1" applyAlignment="1" applyProtection="1">
      <alignment horizontal="center" vertical="center" wrapText="1"/>
      <protection locked="0"/>
    </xf>
    <xf numFmtId="0" fontId="5" fillId="2" borderId="0" xfId="0" applyFont="1" applyFill="1" applyAlignment="1">
      <alignment vertical="center"/>
    </xf>
    <xf numFmtId="0" fontId="6" fillId="0" borderId="20" xfId="0" applyFont="1" applyFill="1" applyBorder="1" applyAlignment="1" applyProtection="1">
      <alignment horizontal="center" vertical="center"/>
      <protection locked="0"/>
    </xf>
    <xf numFmtId="0" fontId="6" fillId="0" borderId="2"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center" vertical="center"/>
      <protection locked="0"/>
    </xf>
    <xf numFmtId="43" fontId="9" fillId="0" borderId="1" xfId="3" applyFont="1" applyFill="1" applyBorder="1" applyAlignment="1" applyProtection="1">
      <alignment horizontal="center" vertical="center"/>
      <protection locked="0"/>
    </xf>
    <xf numFmtId="9" fontId="6" fillId="0" borderId="1" xfId="1" applyFont="1" applyFill="1" applyBorder="1" applyAlignment="1" applyProtection="1">
      <alignment horizontal="center" vertical="center"/>
      <protection locked="0"/>
    </xf>
    <xf numFmtId="43" fontId="6" fillId="0" borderId="1" xfId="3" applyFont="1" applyFill="1" applyBorder="1" applyAlignment="1" applyProtection="1">
      <alignment horizontal="center" vertical="center"/>
      <protection hidden="1"/>
    </xf>
    <xf numFmtId="43" fontId="6" fillId="0" borderId="21" xfId="3" applyFont="1" applyFill="1" applyBorder="1" applyAlignment="1" applyProtection="1">
      <alignment vertical="center"/>
      <protection hidden="1"/>
    </xf>
    <xf numFmtId="0" fontId="6"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left" vertical="center" wrapText="1"/>
      <protection locked="0"/>
    </xf>
    <xf numFmtId="43" fontId="6" fillId="0" borderId="16" xfId="3" applyFont="1" applyFill="1" applyBorder="1" applyAlignment="1" applyProtection="1">
      <alignment horizontal="center" vertical="center"/>
      <protection hidden="1"/>
    </xf>
    <xf numFmtId="43" fontId="6" fillId="0" borderId="22" xfId="3" applyFont="1" applyFill="1" applyBorder="1" applyAlignment="1" applyProtection="1">
      <alignment vertical="center"/>
      <protection hidden="1"/>
    </xf>
    <xf numFmtId="43" fontId="6" fillId="0" borderId="21" xfId="4" applyFont="1" applyBorder="1" applyProtection="1">
      <protection hidden="1"/>
    </xf>
    <xf numFmtId="43" fontId="4" fillId="0" borderId="21" xfId="4" applyFont="1" applyBorder="1" applyProtection="1">
      <protection hidden="1"/>
    </xf>
    <xf numFmtId="43" fontId="6" fillId="0" borderId="21" xfId="4" applyFont="1" applyFill="1" applyBorder="1" applyProtection="1">
      <protection hidden="1"/>
    </xf>
    <xf numFmtId="43" fontId="4" fillId="0" borderId="24" xfId="4" applyFont="1" applyBorder="1" applyProtection="1">
      <protection hidden="1"/>
    </xf>
    <xf numFmtId="0" fontId="6" fillId="0" borderId="0" xfId="0" applyFont="1" applyAlignment="1">
      <alignment vertical="center"/>
    </xf>
    <xf numFmtId="0" fontId="6" fillId="2" borderId="0" xfId="0" applyFont="1" applyFill="1" applyAlignment="1">
      <alignment horizontal="center" wrapText="1"/>
    </xf>
    <xf numFmtId="0" fontId="6" fillId="2" borderId="0" xfId="0" applyFont="1" applyFill="1" applyBorder="1" applyAlignment="1">
      <alignment horizontal="left" wrapText="1"/>
    </xf>
    <xf numFmtId="0" fontId="6" fillId="2" borderId="0" xfId="0" applyFont="1" applyFill="1" applyAlignment="1">
      <alignment wrapText="1"/>
    </xf>
    <xf numFmtId="0" fontId="6" fillId="2" borderId="15" xfId="0" applyFont="1" applyFill="1" applyBorder="1" applyAlignment="1">
      <alignment horizontal="center" wrapText="1"/>
    </xf>
    <xf numFmtId="0" fontId="4" fillId="2" borderId="14" xfId="0" applyFont="1" applyFill="1" applyBorder="1" applyAlignment="1">
      <alignment horizontal="center" wrapText="1"/>
    </xf>
    <xf numFmtId="43" fontId="6" fillId="0" borderId="1" xfId="3" applyFont="1" applyBorder="1" applyAlignment="1" applyProtection="1">
      <alignment horizontal="right" vertical="center"/>
      <protection hidden="1"/>
    </xf>
    <xf numFmtId="43" fontId="4" fillId="0" borderId="1" xfId="3" applyFont="1" applyBorder="1" applyAlignment="1" applyProtection="1">
      <alignment horizontal="right" vertical="center"/>
      <protection hidden="1"/>
    </xf>
    <xf numFmtId="43" fontId="4" fillId="0" borderId="23" xfId="3" applyFont="1" applyBorder="1" applyAlignment="1" applyProtection="1">
      <alignment horizontal="right" vertical="center" wrapText="1"/>
      <protection hidden="1"/>
    </xf>
    <xf numFmtId="0" fontId="10" fillId="2" borderId="27" xfId="0" applyFont="1" applyFill="1" applyBorder="1" applyAlignment="1" applyProtection="1">
      <alignment horizontal="left" vertical="center" wrapText="1"/>
      <protection locked="0"/>
    </xf>
    <xf numFmtId="0" fontId="10" fillId="2" borderId="28" xfId="0" applyFont="1" applyFill="1" applyBorder="1" applyAlignment="1" applyProtection="1">
      <alignment horizontal="left" vertical="center" wrapText="1"/>
      <protection locked="0"/>
    </xf>
    <xf numFmtId="0" fontId="10" fillId="2" borderId="29"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0" fontId="10" fillId="2" borderId="25" xfId="0" applyFont="1" applyFill="1" applyBorder="1" applyAlignment="1" applyProtection="1">
      <alignment horizontal="left" vertical="center" wrapText="1"/>
      <protection locked="0"/>
    </xf>
    <xf numFmtId="0" fontId="10" fillId="2" borderId="11"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left" vertical="center" wrapText="1"/>
      <protection locked="0"/>
    </xf>
    <xf numFmtId="0" fontId="10" fillId="2" borderId="26" xfId="0" applyFont="1" applyFill="1" applyBorder="1" applyAlignment="1" applyProtection="1">
      <alignment horizontal="left" vertical="center" wrapText="1"/>
      <protection locked="0"/>
    </xf>
    <xf numFmtId="43" fontId="6" fillId="0" borderId="2" xfId="3" applyFont="1" applyBorder="1" applyAlignment="1" applyProtection="1">
      <alignment horizontal="right" vertical="center" wrapText="1"/>
      <protection hidden="1"/>
    </xf>
    <xf numFmtId="43" fontId="6" fillId="0" borderId="1" xfId="3" applyFont="1" applyBorder="1" applyAlignment="1" applyProtection="1">
      <alignment horizontal="right" vertical="center" wrapText="1"/>
      <protection hidden="1"/>
    </xf>
    <xf numFmtId="0" fontId="4" fillId="2" borderId="0" xfId="0" applyFont="1" applyFill="1" applyAlignment="1">
      <alignment horizontal="center"/>
    </xf>
    <xf numFmtId="0" fontId="6" fillId="2" borderId="0" xfId="0" applyFont="1" applyFill="1" applyAlignment="1">
      <alignment horizontal="center"/>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6" fillId="2" borderId="1" xfId="0" applyFont="1" applyFill="1" applyBorder="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375839</xdr:colOff>
      <xdr:row>0</xdr:row>
      <xdr:rowOff>125504</xdr:rowOff>
    </xdr:from>
    <xdr:to>
      <xdr:col>1</xdr:col>
      <xdr:colOff>313764</xdr:colOff>
      <xdr:row>5</xdr:row>
      <xdr:rowOff>38715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75839" y="125504"/>
          <a:ext cx="673031" cy="720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
  <sheetViews>
    <sheetView tabSelected="1" view="pageBreakPreview" topLeftCell="A28" zoomScale="56" zoomScaleNormal="70" zoomScaleSheetLayoutView="56" zoomScalePageLayoutView="55" workbookViewId="0">
      <selection activeCell="D37" sqref="D37"/>
    </sheetView>
  </sheetViews>
  <sheetFormatPr baseColWidth="10" defaultColWidth="11.453125" defaultRowHeight="12.5" x14ac:dyDescent="0.3"/>
  <cols>
    <col min="1" max="1" width="10.81640625" style="4" customWidth="1"/>
    <col min="2" max="2" width="80.90625" style="34" customWidth="1"/>
    <col min="3" max="3" width="13.1796875" style="4" customWidth="1"/>
    <col min="4" max="5" width="15" style="4" customWidth="1"/>
    <col min="6" max="6" width="19.81640625" style="4" customWidth="1"/>
    <col min="7" max="7" width="15" style="4" customWidth="1"/>
    <col min="8" max="8" width="15" style="2" customWidth="1"/>
    <col min="9" max="9" width="16.81640625" style="2" customWidth="1"/>
    <col min="10" max="10" width="20.1796875" style="2" customWidth="1"/>
    <col min="11" max="11" width="21.81640625" style="2" customWidth="1"/>
    <col min="12" max="16384" width="11.453125" style="2"/>
  </cols>
  <sheetData>
    <row r="1" spans="1:11" x14ac:dyDescent="0.3">
      <c r="A1" s="51" t="s">
        <v>56</v>
      </c>
      <c r="B1" s="51"/>
      <c r="C1" s="51"/>
      <c r="D1" s="51"/>
      <c r="E1" s="51"/>
      <c r="F1" s="51"/>
      <c r="G1" s="51"/>
      <c r="H1" s="51"/>
      <c r="I1" s="51"/>
      <c r="J1" s="51"/>
      <c r="K1" s="51"/>
    </row>
    <row r="2" spans="1:11" x14ac:dyDescent="0.3">
      <c r="A2" s="51" t="s">
        <v>57</v>
      </c>
      <c r="B2" s="51"/>
      <c r="C2" s="51"/>
      <c r="D2" s="51"/>
      <c r="E2" s="51"/>
      <c r="F2" s="51"/>
      <c r="G2" s="51"/>
      <c r="H2" s="51"/>
      <c r="I2" s="51"/>
      <c r="J2" s="51"/>
      <c r="K2" s="51"/>
    </row>
    <row r="3" spans="1:11" x14ac:dyDescent="0.3">
      <c r="A3" s="52"/>
      <c r="B3" s="52"/>
      <c r="C3" s="52"/>
      <c r="D3" s="52"/>
      <c r="E3" s="52"/>
      <c r="F3" s="52"/>
      <c r="G3" s="52"/>
      <c r="H3" s="52"/>
      <c r="I3" s="52"/>
      <c r="J3" s="52"/>
      <c r="K3" s="52"/>
    </row>
    <row r="4" spans="1:11" x14ac:dyDescent="0.3">
      <c r="A4" s="3"/>
      <c r="B4" s="32"/>
      <c r="C4" s="3"/>
      <c r="D4" s="3"/>
      <c r="E4" s="3"/>
      <c r="F4" s="3"/>
      <c r="G4" s="3"/>
      <c r="H4" s="3"/>
      <c r="I4" s="3"/>
      <c r="J4" s="3"/>
      <c r="K4" s="3"/>
    </row>
    <row r="5" spans="1:11" x14ac:dyDescent="0.3">
      <c r="A5" s="3"/>
      <c r="B5" s="32"/>
      <c r="C5" s="3"/>
      <c r="D5" s="3"/>
      <c r="E5" s="3"/>
      <c r="F5" s="3"/>
      <c r="G5" s="3"/>
      <c r="H5" s="3"/>
      <c r="I5" s="3"/>
      <c r="J5" s="3"/>
      <c r="K5" s="3"/>
    </row>
    <row r="6" spans="1:11" ht="25.5" customHeight="1" x14ac:dyDescent="0.3">
      <c r="A6" s="62" t="s">
        <v>58</v>
      </c>
      <c r="B6" s="62"/>
      <c r="D6" s="5" t="s">
        <v>19</v>
      </c>
      <c r="E6" s="63"/>
      <c r="F6" s="64"/>
      <c r="H6" s="6" t="s">
        <v>15</v>
      </c>
      <c r="I6" s="65"/>
      <c r="J6" s="66"/>
    </row>
    <row r="7" spans="1:11" ht="13" thickBot="1" x14ac:dyDescent="0.35">
      <c r="A7" s="7"/>
      <c r="B7" s="33"/>
      <c r="D7" s="8"/>
      <c r="E7" s="8"/>
      <c r="F7" s="8"/>
      <c r="H7" s="8"/>
      <c r="I7" s="7"/>
      <c r="J7" s="7"/>
    </row>
    <row r="8" spans="1:11" ht="13.25" customHeight="1" thickBot="1" x14ac:dyDescent="0.35">
      <c r="A8" s="56" t="s">
        <v>24</v>
      </c>
      <c r="B8" s="57"/>
      <c r="C8" s="53" t="s">
        <v>16</v>
      </c>
      <c r="D8" s="54"/>
      <c r="E8" s="54"/>
      <c r="F8" s="55"/>
      <c r="G8" s="9"/>
      <c r="H8" s="8"/>
    </row>
    <row r="9" spans="1:11" ht="13.25" customHeight="1" thickBot="1" x14ac:dyDescent="0.35">
      <c r="A9" s="58"/>
      <c r="B9" s="59"/>
      <c r="C9" s="10"/>
      <c r="D9" s="8"/>
      <c r="E9" s="8"/>
      <c r="F9" s="8"/>
      <c r="H9" s="8"/>
    </row>
    <row r="10" spans="1:11" ht="13.25" customHeight="1" thickBot="1" x14ac:dyDescent="0.35">
      <c r="A10" s="58"/>
      <c r="B10" s="59"/>
      <c r="C10" s="53" t="s">
        <v>17</v>
      </c>
      <c r="D10" s="54"/>
      <c r="E10" s="54"/>
      <c r="F10" s="55"/>
      <c r="G10" s="9"/>
      <c r="H10" s="8"/>
    </row>
    <row r="11" spans="1:11" ht="13.25" customHeight="1" thickBot="1" x14ac:dyDescent="0.35">
      <c r="A11" s="58"/>
      <c r="B11" s="59"/>
      <c r="D11" s="8"/>
      <c r="E11" s="8"/>
      <c r="F11" s="8"/>
      <c r="H11" s="8"/>
    </row>
    <row r="12" spans="1:11" ht="13.25" customHeight="1" thickBot="1" x14ac:dyDescent="0.35">
      <c r="A12" s="60"/>
      <c r="B12" s="61"/>
      <c r="C12" s="53" t="s">
        <v>20</v>
      </c>
      <c r="D12" s="54"/>
      <c r="E12" s="54"/>
      <c r="F12" s="55"/>
      <c r="G12" s="9"/>
      <c r="H12" s="8"/>
      <c r="I12" s="7"/>
      <c r="J12" s="7"/>
    </row>
    <row r="13" spans="1:11" ht="13" thickBot="1" x14ac:dyDescent="0.35"/>
    <row r="14" spans="1:11" s="15" customFormat="1" ht="24" x14ac:dyDescent="0.35">
      <c r="A14" s="11" t="s">
        <v>25</v>
      </c>
      <c r="B14" s="12" t="s">
        <v>1</v>
      </c>
      <c r="C14" s="12" t="s">
        <v>2</v>
      </c>
      <c r="D14" s="12" t="s">
        <v>22</v>
      </c>
      <c r="E14" s="13" t="s">
        <v>3</v>
      </c>
      <c r="F14" s="13" t="s">
        <v>23</v>
      </c>
      <c r="G14" s="13" t="s">
        <v>4</v>
      </c>
      <c r="H14" s="13" t="s">
        <v>5</v>
      </c>
      <c r="I14" s="13" t="s">
        <v>6</v>
      </c>
      <c r="J14" s="13" t="s">
        <v>7</v>
      </c>
      <c r="K14" s="14" t="s">
        <v>8</v>
      </c>
    </row>
    <row r="15" spans="1:11" s="15" customFormat="1" ht="64.25" customHeight="1" x14ac:dyDescent="0.35">
      <c r="A15" s="16">
        <v>1</v>
      </c>
      <c r="B15" s="17" t="s">
        <v>26</v>
      </c>
      <c r="C15" s="18">
        <v>63</v>
      </c>
      <c r="D15" s="18" t="s">
        <v>55</v>
      </c>
      <c r="E15" s="19">
        <v>0</v>
      </c>
      <c r="F15" s="20">
        <v>0</v>
      </c>
      <c r="G15" s="21">
        <f t="shared" ref="G15:G36" si="0">+ROUND(E15*F15,0)</f>
        <v>0</v>
      </c>
      <c r="H15" s="21">
        <f t="shared" ref="H15:H36" si="1">ROUND(E15+G15,0)</f>
        <v>0</v>
      </c>
      <c r="I15" s="21">
        <f t="shared" ref="I15:I36" si="2">ROUND(E15*C15,0)</f>
        <v>0</v>
      </c>
      <c r="J15" s="21">
        <f t="shared" ref="J15:J36" si="3">ROUND(I15*F15,0)</f>
        <v>0</v>
      </c>
      <c r="K15" s="22">
        <f>ROUND(I15+J15,0)</f>
        <v>0</v>
      </c>
    </row>
    <row r="16" spans="1:11" s="15" customFormat="1" ht="48" x14ac:dyDescent="0.35">
      <c r="A16" s="16">
        <v>2</v>
      </c>
      <c r="B16" s="17" t="s">
        <v>27</v>
      </c>
      <c r="C16" s="18">
        <v>5</v>
      </c>
      <c r="D16" s="18" t="s">
        <v>55</v>
      </c>
      <c r="E16" s="19">
        <v>0</v>
      </c>
      <c r="F16" s="20">
        <v>0</v>
      </c>
      <c r="G16" s="21">
        <f t="shared" si="0"/>
        <v>0</v>
      </c>
      <c r="H16" s="21">
        <f t="shared" si="1"/>
        <v>0</v>
      </c>
      <c r="I16" s="21">
        <f t="shared" si="2"/>
        <v>0</v>
      </c>
      <c r="J16" s="21">
        <f t="shared" si="3"/>
        <v>0</v>
      </c>
      <c r="K16" s="22">
        <f t="shared" ref="K16:K36" si="4">ROUND(I16+J16,0)</f>
        <v>0</v>
      </c>
    </row>
    <row r="17" spans="1:11" s="15" customFormat="1" ht="48" x14ac:dyDescent="0.35">
      <c r="A17" s="16">
        <v>3</v>
      </c>
      <c r="B17" s="17" t="s">
        <v>28</v>
      </c>
      <c r="C17" s="18">
        <v>70</v>
      </c>
      <c r="D17" s="18" t="s">
        <v>55</v>
      </c>
      <c r="E17" s="19">
        <v>0</v>
      </c>
      <c r="F17" s="20">
        <v>0</v>
      </c>
      <c r="G17" s="21">
        <f t="shared" si="0"/>
        <v>0</v>
      </c>
      <c r="H17" s="21">
        <f t="shared" si="1"/>
        <v>0</v>
      </c>
      <c r="I17" s="21">
        <f t="shared" si="2"/>
        <v>0</v>
      </c>
      <c r="J17" s="21">
        <f t="shared" si="3"/>
        <v>0</v>
      </c>
      <c r="K17" s="22">
        <f t="shared" si="4"/>
        <v>0</v>
      </c>
    </row>
    <row r="18" spans="1:11" s="15" customFormat="1" ht="48" x14ac:dyDescent="0.35">
      <c r="A18" s="16">
        <v>4</v>
      </c>
      <c r="B18" s="17" t="s">
        <v>29</v>
      </c>
      <c r="C18" s="18">
        <v>70</v>
      </c>
      <c r="D18" s="18" t="s">
        <v>55</v>
      </c>
      <c r="E18" s="19">
        <v>0</v>
      </c>
      <c r="F18" s="20">
        <v>0</v>
      </c>
      <c r="G18" s="21">
        <f t="shared" si="0"/>
        <v>0</v>
      </c>
      <c r="H18" s="21">
        <f t="shared" si="1"/>
        <v>0</v>
      </c>
      <c r="I18" s="21">
        <f t="shared" si="2"/>
        <v>0</v>
      </c>
      <c r="J18" s="21">
        <f t="shared" si="3"/>
        <v>0</v>
      </c>
      <c r="K18" s="22">
        <f t="shared" si="4"/>
        <v>0</v>
      </c>
    </row>
    <row r="19" spans="1:11" s="15" customFormat="1" ht="36" x14ac:dyDescent="0.35">
      <c r="A19" s="16">
        <v>5</v>
      </c>
      <c r="B19" s="17" t="s">
        <v>30</v>
      </c>
      <c r="C19" s="18">
        <v>7</v>
      </c>
      <c r="D19" s="18" t="s">
        <v>55</v>
      </c>
      <c r="E19" s="19">
        <v>0</v>
      </c>
      <c r="F19" s="20">
        <v>0</v>
      </c>
      <c r="G19" s="21">
        <f t="shared" si="0"/>
        <v>0</v>
      </c>
      <c r="H19" s="21">
        <f t="shared" si="1"/>
        <v>0</v>
      </c>
      <c r="I19" s="21">
        <f t="shared" si="2"/>
        <v>0</v>
      </c>
      <c r="J19" s="21">
        <f t="shared" si="3"/>
        <v>0</v>
      </c>
      <c r="K19" s="22">
        <f t="shared" si="4"/>
        <v>0</v>
      </c>
    </row>
    <row r="20" spans="1:11" s="15" customFormat="1" ht="48" x14ac:dyDescent="0.35">
      <c r="A20" s="16">
        <v>6</v>
      </c>
      <c r="B20" s="17" t="s">
        <v>39</v>
      </c>
      <c r="C20" s="18">
        <v>3000</v>
      </c>
      <c r="D20" s="18" t="s">
        <v>55</v>
      </c>
      <c r="E20" s="19">
        <v>0</v>
      </c>
      <c r="F20" s="20">
        <v>0</v>
      </c>
      <c r="G20" s="21">
        <f t="shared" si="0"/>
        <v>0</v>
      </c>
      <c r="H20" s="21">
        <f t="shared" si="1"/>
        <v>0</v>
      </c>
      <c r="I20" s="21">
        <f t="shared" si="2"/>
        <v>0</v>
      </c>
      <c r="J20" s="21">
        <f t="shared" si="3"/>
        <v>0</v>
      </c>
      <c r="K20" s="22">
        <f t="shared" si="4"/>
        <v>0</v>
      </c>
    </row>
    <row r="21" spans="1:11" s="15" customFormat="1" ht="48" x14ac:dyDescent="0.35">
      <c r="A21" s="16">
        <v>7</v>
      </c>
      <c r="B21" s="17" t="s">
        <v>40</v>
      </c>
      <c r="C21" s="18">
        <v>3000</v>
      </c>
      <c r="D21" s="18" t="s">
        <v>55</v>
      </c>
      <c r="E21" s="19">
        <v>0</v>
      </c>
      <c r="F21" s="20">
        <v>0</v>
      </c>
      <c r="G21" s="21">
        <f t="shared" si="0"/>
        <v>0</v>
      </c>
      <c r="H21" s="21">
        <f t="shared" si="1"/>
        <v>0</v>
      </c>
      <c r="I21" s="21">
        <f t="shared" si="2"/>
        <v>0</v>
      </c>
      <c r="J21" s="21">
        <f t="shared" si="3"/>
        <v>0</v>
      </c>
      <c r="K21" s="22">
        <f t="shared" si="4"/>
        <v>0</v>
      </c>
    </row>
    <row r="22" spans="1:11" s="15" customFormat="1" ht="36" x14ac:dyDescent="0.35">
      <c r="A22" s="16">
        <v>8</v>
      </c>
      <c r="B22" s="17" t="s">
        <v>41</v>
      </c>
      <c r="C22" s="18">
        <v>2</v>
      </c>
      <c r="D22" s="18" t="s">
        <v>55</v>
      </c>
      <c r="E22" s="19">
        <v>0</v>
      </c>
      <c r="F22" s="20">
        <v>0</v>
      </c>
      <c r="G22" s="21">
        <f t="shared" si="0"/>
        <v>0</v>
      </c>
      <c r="H22" s="21">
        <f t="shared" si="1"/>
        <v>0</v>
      </c>
      <c r="I22" s="21">
        <f t="shared" si="2"/>
        <v>0</v>
      </c>
      <c r="J22" s="21">
        <f t="shared" si="3"/>
        <v>0</v>
      </c>
      <c r="K22" s="22">
        <f t="shared" si="4"/>
        <v>0</v>
      </c>
    </row>
    <row r="23" spans="1:11" s="15" customFormat="1" ht="36" x14ac:dyDescent="0.35">
      <c r="A23" s="16">
        <v>9</v>
      </c>
      <c r="B23" s="17" t="s">
        <v>42</v>
      </c>
      <c r="C23" s="18">
        <v>4</v>
      </c>
      <c r="D23" s="18" t="s">
        <v>55</v>
      </c>
      <c r="E23" s="19">
        <v>0</v>
      </c>
      <c r="F23" s="20">
        <v>0</v>
      </c>
      <c r="G23" s="21">
        <f t="shared" si="0"/>
        <v>0</v>
      </c>
      <c r="H23" s="21">
        <f t="shared" si="1"/>
        <v>0</v>
      </c>
      <c r="I23" s="21">
        <f t="shared" si="2"/>
        <v>0</v>
      </c>
      <c r="J23" s="21">
        <f t="shared" si="3"/>
        <v>0</v>
      </c>
      <c r="K23" s="22">
        <f t="shared" si="4"/>
        <v>0</v>
      </c>
    </row>
    <row r="24" spans="1:11" s="15" customFormat="1" ht="36" x14ac:dyDescent="0.35">
      <c r="A24" s="16">
        <v>10</v>
      </c>
      <c r="B24" s="17" t="s">
        <v>59</v>
      </c>
      <c r="C24" s="18">
        <v>1</v>
      </c>
      <c r="D24" s="18" t="s">
        <v>55</v>
      </c>
      <c r="E24" s="19">
        <v>0</v>
      </c>
      <c r="F24" s="20">
        <v>0</v>
      </c>
      <c r="G24" s="21">
        <f t="shared" si="0"/>
        <v>0</v>
      </c>
      <c r="H24" s="21">
        <f t="shared" si="1"/>
        <v>0</v>
      </c>
      <c r="I24" s="21">
        <f t="shared" si="2"/>
        <v>0</v>
      </c>
      <c r="J24" s="21">
        <f t="shared" si="3"/>
        <v>0</v>
      </c>
      <c r="K24" s="22">
        <f t="shared" si="4"/>
        <v>0</v>
      </c>
    </row>
    <row r="25" spans="1:11" s="15" customFormat="1" ht="108" x14ac:dyDescent="0.35">
      <c r="A25" s="16">
        <v>11</v>
      </c>
      <c r="B25" s="17" t="s">
        <v>43</v>
      </c>
      <c r="C25" s="18">
        <v>1</v>
      </c>
      <c r="D25" s="18" t="s">
        <v>55</v>
      </c>
      <c r="E25" s="19">
        <v>0</v>
      </c>
      <c r="F25" s="20">
        <v>0</v>
      </c>
      <c r="G25" s="21">
        <f t="shared" si="0"/>
        <v>0</v>
      </c>
      <c r="H25" s="21">
        <f t="shared" si="1"/>
        <v>0</v>
      </c>
      <c r="I25" s="21">
        <f t="shared" si="2"/>
        <v>0</v>
      </c>
      <c r="J25" s="21">
        <f t="shared" si="3"/>
        <v>0</v>
      </c>
      <c r="K25" s="22">
        <f t="shared" si="4"/>
        <v>0</v>
      </c>
    </row>
    <row r="26" spans="1:11" s="15" customFormat="1" ht="60" x14ac:dyDescent="0.35">
      <c r="A26" s="16">
        <v>12</v>
      </c>
      <c r="B26" s="17" t="s">
        <v>44</v>
      </c>
      <c r="C26" s="18">
        <v>97</v>
      </c>
      <c r="D26" s="18" t="s">
        <v>55</v>
      </c>
      <c r="E26" s="19">
        <v>0</v>
      </c>
      <c r="F26" s="20">
        <v>0</v>
      </c>
      <c r="G26" s="21">
        <f t="shared" si="0"/>
        <v>0</v>
      </c>
      <c r="H26" s="21">
        <f t="shared" si="1"/>
        <v>0</v>
      </c>
      <c r="I26" s="21">
        <f t="shared" si="2"/>
        <v>0</v>
      </c>
      <c r="J26" s="21">
        <f t="shared" si="3"/>
        <v>0</v>
      </c>
      <c r="K26" s="22">
        <f t="shared" si="4"/>
        <v>0</v>
      </c>
    </row>
    <row r="27" spans="1:11" s="15" customFormat="1" ht="36" x14ac:dyDescent="0.35">
      <c r="A27" s="16">
        <v>13</v>
      </c>
      <c r="B27" s="17" t="s">
        <v>45</v>
      </c>
      <c r="C27" s="18">
        <v>2</v>
      </c>
      <c r="D27" s="18" t="s">
        <v>55</v>
      </c>
      <c r="E27" s="19">
        <v>0</v>
      </c>
      <c r="F27" s="20">
        <v>0</v>
      </c>
      <c r="G27" s="21">
        <f t="shared" si="0"/>
        <v>0</v>
      </c>
      <c r="H27" s="21">
        <f t="shared" si="1"/>
        <v>0</v>
      </c>
      <c r="I27" s="21">
        <f t="shared" si="2"/>
        <v>0</v>
      </c>
      <c r="J27" s="21">
        <f t="shared" si="3"/>
        <v>0</v>
      </c>
      <c r="K27" s="22">
        <f t="shared" si="4"/>
        <v>0</v>
      </c>
    </row>
    <row r="28" spans="1:11" s="15" customFormat="1" ht="24" x14ac:dyDescent="0.35">
      <c r="A28" s="16">
        <v>14</v>
      </c>
      <c r="B28" s="17" t="s">
        <v>46</v>
      </c>
      <c r="C28" s="18">
        <v>1</v>
      </c>
      <c r="D28" s="18" t="s">
        <v>55</v>
      </c>
      <c r="E28" s="19">
        <v>0</v>
      </c>
      <c r="F28" s="20">
        <v>0</v>
      </c>
      <c r="G28" s="21">
        <f t="shared" si="0"/>
        <v>0</v>
      </c>
      <c r="H28" s="21">
        <f t="shared" si="1"/>
        <v>0</v>
      </c>
      <c r="I28" s="21">
        <f t="shared" si="2"/>
        <v>0</v>
      </c>
      <c r="J28" s="21">
        <f t="shared" si="3"/>
        <v>0</v>
      </c>
      <c r="K28" s="22">
        <f t="shared" si="4"/>
        <v>0</v>
      </c>
    </row>
    <row r="29" spans="1:11" s="15" customFormat="1" ht="36" x14ac:dyDescent="0.35">
      <c r="A29" s="16">
        <v>15</v>
      </c>
      <c r="B29" s="17" t="s">
        <v>47</v>
      </c>
      <c r="C29" s="18">
        <v>49</v>
      </c>
      <c r="D29" s="18" t="s">
        <v>55</v>
      </c>
      <c r="E29" s="19">
        <v>0</v>
      </c>
      <c r="F29" s="20">
        <v>0</v>
      </c>
      <c r="G29" s="21">
        <f t="shared" si="0"/>
        <v>0</v>
      </c>
      <c r="H29" s="21">
        <f t="shared" si="1"/>
        <v>0</v>
      </c>
      <c r="I29" s="21">
        <f t="shared" si="2"/>
        <v>0</v>
      </c>
      <c r="J29" s="21">
        <f t="shared" si="3"/>
        <v>0</v>
      </c>
      <c r="K29" s="22">
        <f t="shared" si="4"/>
        <v>0</v>
      </c>
    </row>
    <row r="30" spans="1:11" s="15" customFormat="1" ht="36" x14ac:dyDescent="0.35">
      <c r="A30" s="16">
        <v>16</v>
      </c>
      <c r="B30" s="17" t="s">
        <v>48</v>
      </c>
      <c r="C30" s="18">
        <v>41</v>
      </c>
      <c r="D30" s="18" t="s">
        <v>55</v>
      </c>
      <c r="E30" s="19">
        <v>0</v>
      </c>
      <c r="F30" s="20">
        <v>0</v>
      </c>
      <c r="G30" s="21">
        <f t="shared" si="0"/>
        <v>0</v>
      </c>
      <c r="H30" s="21">
        <f t="shared" si="1"/>
        <v>0</v>
      </c>
      <c r="I30" s="21">
        <f t="shared" si="2"/>
        <v>0</v>
      </c>
      <c r="J30" s="21">
        <f t="shared" si="3"/>
        <v>0</v>
      </c>
      <c r="K30" s="22">
        <f t="shared" si="4"/>
        <v>0</v>
      </c>
    </row>
    <row r="31" spans="1:11" s="15" customFormat="1" ht="36" x14ac:dyDescent="0.35">
      <c r="A31" s="16">
        <v>17</v>
      </c>
      <c r="B31" s="17" t="s">
        <v>49</v>
      </c>
      <c r="C31" s="18">
        <v>43</v>
      </c>
      <c r="D31" s="18" t="s">
        <v>55</v>
      </c>
      <c r="E31" s="19">
        <v>0</v>
      </c>
      <c r="F31" s="20">
        <v>0</v>
      </c>
      <c r="G31" s="21">
        <f t="shared" si="0"/>
        <v>0</v>
      </c>
      <c r="H31" s="21">
        <f t="shared" si="1"/>
        <v>0</v>
      </c>
      <c r="I31" s="21">
        <f t="shared" si="2"/>
        <v>0</v>
      </c>
      <c r="J31" s="21">
        <f t="shared" si="3"/>
        <v>0</v>
      </c>
      <c r="K31" s="22">
        <f t="shared" si="4"/>
        <v>0</v>
      </c>
    </row>
    <row r="32" spans="1:11" s="15" customFormat="1" ht="36" x14ac:dyDescent="0.35">
      <c r="A32" s="16">
        <v>18</v>
      </c>
      <c r="B32" s="17" t="s">
        <v>50</v>
      </c>
      <c r="C32" s="18">
        <v>59</v>
      </c>
      <c r="D32" s="18" t="s">
        <v>55</v>
      </c>
      <c r="E32" s="19">
        <v>0</v>
      </c>
      <c r="F32" s="20">
        <v>0</v>
      </c>
      <c r="G32" s="21">
        <f t="shared" si="0"/>
        <v>0</v>
      </c>
      <c r="H32" s="21">
        <f t="shared" si="1"/>
        <v>0</v>
      </c>
      <c r="I32" s="21">
        <f t="shared" si="2"/>
        <v>0</v>
      </c>
      <c r="J32" s="21">
        <f t="shared" si="3"/>
        <v>0</v>
      </c>
      <c r="K32" s="22">
        <f t="shared" si="4"/>
        <v>0</v>
      </c>
    </row>
    <row r="33" spans="1:11" s="15" customFormat="1" ht="36" x14ac:dyDescent="0.35">
      <c r="A33" s="16">
        <v>19</v>
      </c>
      <c r="B33" s="17" t="s">
        <v>51</v>
      </c>
      <c r="C33" s="18">
        <v>1</v>
      </c>
      <c r="D33" s="18" t="s">
        <v>55</v>
      </c>
      <c r="E33" s="19">
        <v>0</v>
      </c>
      <c r="F33" s="20">
        <v>0</v>
      </c>
      <c r="G33" s="21">
        <f t="shared" si="0"/>
        <v>0</v>
      </c>
      <c r="H33" s="21">
        <f t="shared" si="1"/>
        <v>0</v>
      </c>
      <c r="I33" s="21">
        <f t="shared" si="2"/>
        <v>0</v>
      </c>
      <c r="J33" s="21">
        <f t="shared" si="3"/>
        <v>0</v>
      </c>
      <c r="K33" s="22">
        <f t="shared" si="4"/>
        <v>0</v>
      </c>
    </row>
    <row r="34" spans="1:11" s="15" customFormat="1" ht="36" x14ac:dyDescent="0.35">
      <c r="A34" s="16">
        <v>20</v>
      </c>
      <c r="B34" s="17" t="s">
        <v>52</v>
      </c>
      <c r="C34" s="18">
        <v>1</v>
      </c>
      <c r="D34" s="18" t="s">
        <v>55</v>
      </c>
      <c r="E34" s="19">
        <v>0</v>
      </c>
      <c r="F34" s="20">
        <v>0</v>
      </c>
      <c r="G34" s="21">
        <f t="shared" si="0"/>
        <v>0</v>
      </c>
      <c r="H34" s="21">
        <f t="shared" si="1"/>
        <v>0</v>
      </c>
      <c r="I34" s="21">
        <f t="shared" si="2"/>
        <v>0</v>
      </c>
      <c r="J34" s="21">
        <f t="shared" si="3"/>
        <v>0</v>
      </c>
      <c r="K34" s="22">
        <f t="shared" si="4"/>
        <v>0</v>
      </c>
    </row>
    <row r="35" spans="1:11" s="15" customFormat="1" ht="36" x14ac:dyDescent="0.35">
      <c r="A35" s="16">
        <v>21</v>
      </c>
      <c r="B35" s="17" t="s">
        <v>53</v>
      </c>
      <c r="C35" s="18">
        <v>1</v>
      </c>
      <c r="D35" s="18" t="s">
        <v>55</v>
      </c>
      <c r="E35" s="19">
        <v>0</v>
      </c>
      <c r="F35" s="20">
        <v>0</v>
      </c>
      <c r="G35" s="21">
        <f t="shared" si="0"/>
        <v>0</v>
      </c>
      <c r="H35" s="21">
        <f t="shared" si="1"/>
        <v>0</v>
      </c>
      <c r="I35" s="21">
        <f t="shared" si="2"/>
        <v>0</v>
      </c>
      <c r="J35" s="21">
        <f t="shared" si="3"/>
        <v>0</v>
      </c>
      <c r="K35" s="22">
        <f t="shared" si="4"/>
        <v>0</v>
      </c>
    </row>
    <row r="36" spans="1:11" s="15" customFormat="1" ht="48" x14ac:dyDescent="0.35">
      <c r="A36" s="23">
        <v>22</v>
      </c>
      <c r="B36" s="24" t="s">
        <v>54</v>
      </c>
      <c r="C36" s="23">
        <v>10</v>
      </c>
      <c r="D36" s="23" t="s">
        <v>55</v>
      </c>
      <c r="E36" s="19">
        <v>0</v>
      </c>
      <c r="F36" s="20">
        <v>0</v>
      </c>
      <c r="G36" s="21">
        <f t="shared" si="0"/>
        <v>0</v>
      </c>
      <c r="H36" s="21">
        <f t="shared" si="1"/>
        <v>0</v>
      </c>
      <c r="I36" s="21">
        <f t="shared" si="2"/>
        <v>0</v>
      </c>
      <c r="J36" s="21">
        <f t="shared" si="3"/>
        <v>0</v>
      </c>
      <c r="K36" s="22">
        <f t="shared" si="4"/>
        <v>0</v>
      </c>
    </row>
    <row r="37" spans="1:11" s="15" customFormat="1" ht="48" x14ac:dyDescent="0.35">
      <c r="A37" s="23">
        <v>23</v>
      </c>
      <c r="B37" s="24" t="s">
        <v>60</v>
      </c>
      <c r="C37" s="23">
        <v>1</v>
      </c>
      <c r="D37" s="23" t="s">
        <v>55</v>
      </c>
      <c r="E37" s="19">
        <v>0</v>
      </c>
      <c r="F37" s="20">
        <v>0</v>
      </c>
      <c r="G37" s="21">
        <f t="shared" ref="G37" si="5">+ROUND(E37*F37,0)</f>
        <v>0</v>
      </c>
      <c r="H37" s="21">
        <f t="shared" ref="H37" si="6">ROUND(E37+G37,0)</f>
        <v>0</v>
      </c>
      <c r="I37" s="25">
        <f t="shared" ref="I37" si="7">ROUND(E37*C37,0)</f>
        <v>0</v>
      </c>
      <c r="J37" s="25">
        <f t="shared" ref="J37" si="8">ROUND(I37*F37,0)</f>
        <v>0</v>
      </c>
      <c r="K37" s="26">
        <f t="shared" ref="K37" si="9">ROUND(I37+J37,0)</f>
        <v>0</v>
      </c>
    </row>
    <row r="38" spans="1:11" s="15" customFormat="1" ht="54.65" customHeight="1" x14ac:dyDescent="0.25">
      <c r="A38" s="40" t="s">
        <v>61</v>
      </c>
      <c r="B38" s="41"/>
      <c r="C38" s="41"/>
      <c r="D38" s="41"/>
      <c r="E38" s="41"/>
      <c r="F38" s="41"/>
      <c r="G38" s="42"/>
      <c r="H38" s="49" t="s">
        <v>21</v>
      </c>
      <c r="I38" s="50"/>
      <c r="J38" s="50"/>
      <c r="K38" s="27">
        <f>SUMIF(F:F,0%,I:I)</f>
        <v>0</v>
      </c>
    </row>
    <row r="39" spans="1:11" s="15" customFormat="1" ht="54.65" customHeight="1" x14ac:dyDescent="0.25">
      <c r="A39" s="43"/>
      <c r="B39" s="44"/>
      <c r="C39" s="44"/>
      <c r="D39" s="44"/>
      <c r="E39" s="44"/>
      <c r="F39" s="44"/>
      <c r="G39" s="45"/>
      <c r="H39" s="50" t="s">
        <v>9</v>
      </c>
      <c r="I39" s="50"/>
      <c r="J39" s="50"/>
      <c r="K39" s="27">
        <f>SUMIF(F:F,5%,I:I)</f>
        <v>0</v>
      </c>
    </row>
    <row r="40" spans="1:11" s="15" customFormat="1" ht="54.65" customHeight="1" x14ac:dyDescent="0.25">
      <c r="A40" s="43"/>
      <c r="B40" s="44"/>
      <c r="C40" s="44"/>
      <c r="D40" s="44"/>
      <c r="E40" s="44"/>
      <c r="F40" s="44"/>
      <c r="G40" s="45"/>
      <c r="H40" s="50" t="s">
        <v>10</v>
      </c>
      <c r="I40" s="50"/>
      <c r="J40" s="50"/>
      <c r="K40" s="27">
        <f>SUMIF(F:F,19%,I:I)</f>
        <v>0</v>
      </c>
    </row>
    <row r="41" spans="1:11" s="15" customFormat="1" ht="54.65" customHeight="1" x14ac:dyDescent="0.25">
      <c r="A41" s="43"/>
      <c r="B41" s="44"/>
      <c r="C41" s="44"/>
      <c r="D41" s="44"/>
      <c r="E41" s="44"/>
      <c r="F41" s="44"/>
      <c r="G41" s="45"/>
      <c r="H41" s="38" t="s">
        <v>6</v>
      </c>
      <c r="I41" s="38"/>
      <c r="J41" s="38"/>
      <c r="K41" s="28">
        <f>SUM(K38:K40)</f>
        <v>0</v>
      </c>
    </row>
    <row r="42" spans="1:11" s="15" customFormat="1" ht="54.65" customHeight="1" x14ac:dyDescent="0.25">
      <c r="A42" s="43"/>
      <c r="B42" s="44"/>
      <c r="C42" s="44"/>
      <c r="D42" s="44"/>
      <c r="E42" s="44"/>
      <c r="F42" s="44"/>
      <c r="G42" s="45"/>
      <c r="H42" s="37" t="s">
        <v>11</v>
      </c>
      <c r="I42" s="37"/>
      <c r="J42" s="37"/>
      <c r="K42" s="29">
        <f>ROUND(K39*5%,0)</f>
        <v>0</v>
      </c>
    </row>
    <row r="43" spans="1:11" s="15" customFormat="1" ht="54.65" customHeight="1" x14ac:dyDescent="0.25">
      <c r="A43" s="43"/>
      <c r="B43" s="44"/>
      <c r="C43" s="44"/>
      <c r="D43" s="44"/>
      <c r="E43" s="44"/>
      <c r="F43" s="44"/>
      <c r="G43" s="45"/>
      <c r="H43" s="37" t="s">
        <v>12</v>
      </c>
      <c r="I43" s="37"/>
      <c r="J43" s="37"/>
      <c r="K43" s="27">
        <f>ROUND(K40*19%,0)</f>
        <v>0</v>
      </c>
    </row>
    <row r="44" spans="1:11" s="15" customFormat="1" ht="54.65" customHeight="1" x14ac:dyDescent="0.25">
      <c r="A44" s="43"/>
      <c r="B44" s="44"/>
      <c r="C44" s="44"/>
      <c r="D44" s="44"/>
      <c r="E44" s="44"/>
      <c r="F44" s="44"/>
      <c r="G44" s="45"/>
      <c r="H44" s="38" t="s">
        <v>13</v>
      </c>
      <c r="I44" s="38"/>
      <c r="J44" s="38"/>
      <c r="K44" s="28">
        <f>SUM(K42:K43)</f>
        <v>0</v>
      </c>
    </row>
    <row r="45" spans="1:11" s="15" customFormat="1" ht="54.65" customHeight="1" thickBot="1" x14ac:dyDescent="0.3">
      <c r="A45" s="46"/>
      <c r="B45" s="47"/>
      <c r="C45" s="47"/>
      <c r="D45" s="47"/>
      <c r="E45" s="47"/>
      <c r="F45" s="47"/>
      <c r="G45" s="48"/>
      <c r="H45" s="39" t="s">
        <v>14</v>
      </c>
      <c r="I45" s="39"/>
      <c r="J45" s="39"/>
      <c r="K45" s="30">
        <f>+K41+K44</f>
        <v>0</v>
      </c>
    </row>
    <row r="50" spans="1:2" ht="13" thickBot="1" x14ac:dyDescent="0.35">
      <c r="B50" s="35"/>
    </row>
    <row r="51" spans="1:2" x14ac:dyDescent="0.3">
      <c r="B51" s="36" t="s">
        <v>18</v>
      </c>
    </row>
    <row r="53" spans="1:2" x14ac:dyDescent="0.3">
      <c r="A53" s="31" t="s">
        <v>0</v>
      </c>
    </row>
  </sheetData>
  <sheetProtection formatRows="0" insertRows="0" deleteRows="0"/>
  <mergeCells count="19">
    <mergeCell ref="A1:K1"/>
    <mergeCell ref="A2:K2"/>
    <mergeCell ref="A3:K3"/>
    <mergeCell ref="C8:F8"/>
    <mergeCell ref="A8:B12"/>
    <mergeCell ref="A6:B6"/>
    <mergeCell ref="C10:F10"/>
    <mergeCell ref="C12:F12"/>
    <mergeCell ref="E6:F6"/>
    <mergeCell ref="I6:J6"/>
    <mergeCell ref="H43:J43"/>
    <mergeCell ref="H44:J44"/>
    <mergeCell ref="H45:J45"/>
    <mergeCell ref="A38:G45"/>
    <mergeCell ref="H38:J38"/>
    <mergeCell ref="H39:J39"/>
    <mergeCell ref="H40:J40"/>
    <mergeCell ref="H41:J41"/>
    <mergeCell ref="H42:J42"/>
  </mergeCells>
  <dataValidations count="1">
    <dataValidation type="whole" allowBlank="1" showInputMessage="1" showErrorMessage="1" sqref="E15:E37" xr:uid="{00000000-0002-0000-0000-000000000000}">
      <formula1>0</formula1>
      <formula2>100000000</formula2>
    </dataValidation>
  </dataValidations>
  <pageMargins left="0.23622047244094491" right="0.23622047244094491" top="0.74803149606299213" bottom="0.74803149606299213" header="0.31496062992125984" footer="0.31496062992125984"/>
  <pageSetup scale="55" orientation="landscape" r:id="rId1"/>
  <rowBreaks count="1" manualBreakCount="1">
    <brk id="25" max="1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F15:F37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21"/>
  <sheetViews>
    <sheetView workbookViewId="0">
      <selection activeCell="F13" sqref="F13"/>
    </sheetView>
  </sheetViews>
  <sheetFormatPr baseColWidth="10" defaultRowHeight="14.5" x14ac:dyDescent="0.35"/>
  <cols>
    <col min="3" max="3" width="16.08984375" bestFit="1" customWidth="1"/>
  </cols>
  <sheetData>
    <row r="3" spans="1:6" x14ac:dyDescent="0.35">
      <c r="B3" t="s">
        <v>32</v>
      </c>
      <c r="D3" t="s">
        <v>31</v>
      </c>
    </row>
    <row r="4" spans="1:6" x14ac:dyDescent="0.35">
      <c r="A4" t="s">
        <v>33</v>
      </c>
      <c r="B4">
        <v>63</v>
      </c>
      <c r="C4" t="s">
        <v>34</v>
      </c>
      <c r="D4">
        <v>2</v>
      </c>
    </row>
    <row r="5" spans="1:6" x14ac:dyDescent="0.35">
      <c r="B5">
        <v>5</v>
      </c>
      <c r="D5">
        <v>4</v>
      </c>
    </row>
    <row r="6" spans="1:6" x14ac:dyDescent="0.35">
      <c r="B6">
        <v>70</v>
      </c>
      <c r="D6">
        <v>1</v>
      </c>
    </row>
    <row r="7" spans="1:6" x14ac:dyDescent="0.35">
      <c r="B7">
        <v>70</v>
      </c>
      <c r="D7">
        <v>10</v>
      </c>
    </row>
    <row r="8" spans="1:6" x14ac:dyDescent="0.35">
      <c r="B8">
        <v>7</v>
      </c>
    </row>
    <row r="9" spans="1:6" x14ac:dyDescent="0.35">
      <c r="B9">
        <v>3000</v>
      </c>
    </row>
    <row r="10" spans="1:6" x14ac:dyDescent="0.35">
      <c r="B10">
        <v>3000</v>
      </c>
    </row>
    <row r="11" spans="1:6" x14ac:dyDescent="0.35">
      <c r="A11" t="s">
        <v>35</v>
      </c>
      <c r="B11">
        <v>1</v>
      </c>
      <c r="F11">
        <v>36016600</v>
      </c>
    </row>
    <row r="12" spans="1:6" x14ac:dyDescent="0.35">
      <c r="A12" t="s">
        <v>36</v>
      </c>
      <c r="B12">
        <v>97</v>
      </c>
      <c r="F12">
        <v>71889774</v>
      </c>
    </row>
    <row r="13" spans="1:6" x14ac:dyDescent="0.35">
      <c r="A13" t="s">
        <v>33</v>
      </c>
      <c r="B13">
        <v>2</v>
      </c>
      <c r="F13">
        <v>135788253</v>
      </c>
    </row>
    <row r="14" spans="1:6" x14ac:dyDescent="0.35">
      <c r="B14">
        <v>1</v>
      </c>
    </row>
    <row r="15" spans="1:6" x14ac:dyDescent="0.35">
      <c r="A15" t="s">
        <v>36</v>
      </c>
      <c r="B15">
        <v>49</v>
      </c>
    </row>
    <row r="16" spans="1:6" x14ac:dyDescent="0.35">
      <c r="B16">
        <v>41</v>
      </c>
    </row>
    <row r="17" spans="1:2" x14ac:dyDescent="0.35">
      <c r="B17">
        <v>43</v>
      </c>
    </row>
    <row r="18" spans="1:2" x14ac:dyDescent="0.35">
      <c r="A18" t="s">
        <v>37</v>
      </c>
      <c r="B18">
        <v>1</v>
      </c>
    </row>
    <row r="19" spans="1:2" x14ac:dyDescent="0.35">
      <c r="B19">
        <v>1</v>
      </c>
    </row>
    <row r="20" spans="1:2" x14ac:dyDescent="0.35">
      <c r="B20">
        <v>1</v>
      </c>
    </row>
    <row r="21" spans="1:2" x14ac:dyDescent="0.35">
      <c r="A21" t="s">
        <v>38</v>
      </c>
      <c r="B21">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7:D10"/>
  <sheetViews>
    <sheetView workbookViewId="0">
      <selection activeCell="D10" sqref="D10"/>
    </sheetView>
  </sheetViews>
  <sheetFormatPr baseColWidth="10" defaultRowHeight="14.5" x14ac:dyDescent="0.35"/>
  <sheetData>
    <row r="7" spans="4:4" x14ac:dyDescent="0.35">
      <c r="D7" s="1">
        <v>0</v>
      </c>
    </row>
    <row r="8" spans="4:4" x14ac:dyDescent="0.35">
      <c r="D8" s="1">
        <v>0.05</v>
      </c>
    </row>
    <row r="9" spans="4:4" x14ac:dyDescent="0.35">
      <c r="D9" s="1">
        <v>0.19</v>
      </c>
    </row>
    <row r="10" spans="4:4" x14ac:dyDescent="0.3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Hoja3</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camyla19andreabernal@outlook.com</cp:lastModifiedBy>
  <cp:lastPrinted>2021-07-03T01:41:49Z</cp:lastPrinted>
  <dcterms:created xsi:type="dcterms:W3CDTF">2017-04-28T13:22:52Z</dcterms:created>
  <dcterms:modified xsi:type="dcterms:W3CDTF">2021-07-03T02:10:53Z</dcterms:modified>
</cp:coreProperties>
</file>