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0.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2.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3.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4.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6.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7.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8.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9.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0.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OneDrive - Universidad de Cundinamarca\VIGENCIA  2018\VIGENCIA  2019\2019   DOCUMENTACIÓN IMPORTANTE\2019   INDICADORES\"/>
    </mc:Choice>
  </mc:AlternateContent>
  <bookViews>
    <workbookView xWindow="0" yWindow="0" windowWidth="11040" windowHeight="8940" tabRatio="716"/>
  </bookViews>
  <sheets>
    <sheet name="MATRIZ DE INDICADORES" sheetId="1" r:id="rId1"/>
    <sheet name="INS-1" sheetId="4" r:id="rId2"/>
    <sheet name="INS-2" sheetId="48" r:id="rId3"/>
    <sheet name="INS-3" sheetId="8" r:id="rId4"/>
    <sheet name="INS-4" sheetId="68" r:id="rId5"/>
    <sheet name="EPI-1" sheetId="2" r:id="rId6"/>
    <sheet name="EPI-2" sheetId="105" r:id="rId7"/>
    <sheet name="EPI-3" sheetId="106" r:id="rId8"/>
    <sheet name="ESG-1" sheetId="111" r:id="rId9"/>
    <sheet name="ESG-2" sheetId="112" r:id="rId10"/>
    <sheet name="ECO-1" sheetId="10" r:id="rId11"/>
    <sheet name="ECO-2" sheetId="81" r:id="rId12"/>
    <sheet name="EPR-1" sheetId="131" r:id="rId13"/>
    <sheet name="EPR-2" sheetId="132" r:id="rId14"/>
    <sheet name="MAR-1" sheetId="12" r:id="rId15"/>
    <sheet name="MAR-2" sheetId="58" r:id="rId16"/>
    <sheet name="MAR-3" sheetId="88" r:id="rId17"/>
    <sheet name="MFA-6" sheetId="90" r:id="rId18"/>
    <sheet name="MFA-7" sheetId="91" r:id="rId19"/>
    <sheet name="MFA-8" sheetId="92" r:id="rId20"/>
    <sheet name="MFA-9" sheetId="93" r:id="rId21"/>
    <sheet name="MFA-10" sheetId="94" r:id="rId22"/>
    <sheet name="MFA-11" sheetId="95" r:id="rId23"/>
    <sheet name="MBU-7" sheetId="135" r:id="rId24"/>
    <sheet name="EAA-1" sheetId="18" r:id="rId25"/>
    <sheet name="EAA-2" sheetId="69" r:id="rId26"/>
    <sheet name="EAA-3" sheetId="100" r:id="rId27"/>
    <sheet name="MCT-1" sheetId="19" r:id="rId28"/>
    <sheet name="MCT-2" sheetId="20" r:id="rId29"/>
    <sheet name="MCT-3" sheetId="21" r:id="rId30"/>
    <sheet name="MCT-4" sheetId="101" r:id="rId31"/>
    <sheet name="MIU-1" sheetId="113" r:id="rId32"/>
    <sheet name="MIU-2" sheetId="114" r:id="rId33"/>
    <sheet name="MIU-3" sheetId="115" r:id="rId34"/>
    <sheet name="MIU-4" sheetId="116" r:id="rId35"/>
    <sheet name="AAA-1" sheetId="83" r:id="rId36"/>
    <sheet name="AAA-2" sheetId="84" r:id="rId37"/>
    <sheet name="AAA-3" sheetId="85" r:id="rId38"/>
    <sheet name="AAA-4" sheetId="86" r:id="rId39"/>
    <sheet name="ABS-1" sheetId="118" r:id="rId40"/>
    <sheet name="ABS-2" sheetId="119" r:id="rId41"/>
    <sheet name="ABS-3" sheetId="120" r:id="rId42"/>
    <sheet name="ABS-4" sheetId="121" r:id="rId43"/>
    <sheet name="ABS-5" sheetId="122" r:id="rId44"/>
    <sheet name="ADO-1" sheetId="99" r:id="rId45"/>
    <sheet name="AFI-1" sheetId="40" r:id="rId46"/>
    <sheet name="AFI-2" sheetId="41" r:id="rId47"/>
    <sheet name="AFI-3" sheetId="133" r:id="rId48"/>
    <sheet name="AJU-1" sheetId="103" r:id="rId49"/>
    <sheet name="AJU-2" sheetId="104" r:id="rId50"/>
    <sheet name=" ATH-1" sheetId="44" r:id="rId51"/>
    <sheet name=" ATH-2" sheetId="96" r:id="rId52"/>
    <sheet name="ATH-3" sheetId="124" r:id="rId53"/>
    <sheet name="ASI-1" sheetId="117" r:id="rId54"/>
    <sheet name="SAC-1" sheetId="45" r:id="rId55"/>
    <sheet name="SAC-2" sheetId="134" r:id="rId56"/>
    <sheet name="SCI-1" sheetId="46" r:id="rId57"/>
    <sheet name="SCI-2" sheetId="126" r:id="rId58"/>
    <sheet name="SCI-3" sheetId="127" r:id="rId59"/>
    <sheet name="SCD-1" sheetId="128" r:id="rId60"/>
    <sheet name="ACTUALIZACIONES" sheetId="78" r:id="rId61"/>
    <sheet name="ITEM" sheetId="50" state="hidden" r:id="rId62"/>
  </sheets>
  <externalReferences>
    <externalReference r:id="rId63"/>
    <externalReference r:id="rId64"/>
    <externalReference r:id="rId65"/>
    <externalReference r:id="rId66"/>
    <externalReference r:id="rId67"/>
    <externalReference r:id="rId68"/>
  </externalReferences>
  <definedNames>
    <definedName name="_xlnm._FilterDatabase" localSheetId="0" hidden="1">'MATRIZ DE INDICADORES'!$C$12:$N$71</definedName>
    <definedName name="AAA_5">#REF!</definedName>
    <definedName name="MFA_8" localSheetId="35">'[1]MATRIZ DE INDICADORES'!#REF!</definedName>
    <definedName name="MFA_8" localSheetId="36">'[1]MATRIZ DE INDICADORES'!#REF!</definedName>
    <definedName name="MFA_8" localSheetId="37">'[1]MATRIZ DE INDICADORES'!#REF!</definedName>
    <definedName name="MFA_8" localSheetId="38">'[1]MATRIZ DE INDICADORES'!#REF!</definedName>
    <definedName name="MFA_8" localSheetId="60">'[2]MATRIZ DE INDICADORES'!#REF!</definedName>
    <definedName name="MFA_8" localSheetId="48">'[3]MATRIZ DE INDICADORES'!#REF!</definedName>
    <definedName name="MFA_8" localSheetId="49">'[3]MATRIZ DE INDICADORES'!#REF!</definedName>
    <definedName name="MFA_8" localSheetId="23">'[4]MATRIZ DE INDICADORES'!#REF!</definedName>
    <definedName name="MFA_8">'MATRIZ DE INDICADORES'!$N$34</definedName>
    <definedName name="OLE_LINK1" localSheetId="60">ACTUALIZACIONES!$B$1</definedName>
    <definedName name="Z_34CE63CC_8C1B_460F_A260_1A12A31AF742_.wvu.FilterData" localSheetId="0" hidden="1">'MATRIZ DE INDICADORES'!$D$12:$N$64</definedName>
    <definedName name="Z_E72066E1_2E2A_4698_9EFF_16A0125F33B6_.wvu.FilterData" localSheetId="0" hidden="1">'MATRIZ DE INDICADORES'!$D$12:$N$64</definedName>
  </definedNames>
  <calcPr calcId="152511"/>
  <customWorkbookViews>
    <customWorkbookView name="JAIME ELDER ACOSTA RAMIREZ - Vista personalizada" guid="{E72066E1-2E2A-4698-9EFF-16A0125F33B6}" mergeInterval="0" personalView="1" maximized="1" xWindow="-8" yWindow="-8" windowWidth="1382" windowHeight="744" activeSheetId="46"/>
    <customWorkbookView name="HERNAN DARIO GONZALEZ MOLINA - Vista personalizada" guid="{34CE63CC-8C1B-460F-A260-1A12A31AF742}"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2" i="135" l="1"/>
  <c r="N42" i="135"/>
  <c r="M42" i="135"/>
  <c r="L42" i="135"/>
  <c r="K42" i="135"/>
  <c r="J42" i="135"/>
  <c r="I42" i="135"/>
  <c r="H42" i="135"/>
  <c r="G42" i="135"/>
  <c r="F42" i="135"/>
  <c r="E42" i="135"/>
  <c r="D42" i="135"/>
  <c r="O41" i="135"/>
  <c r="N41" i="135"/>
  <c r="M41" i="135"/>
  <c r="L41" i="135"/>
  <c r="K41" i="135"/>
  <c r="J41" i="135"/>
  <c r="I41" i="135"/>
  <c r="H41" i="135"/>
  <c r="G41" i="135"/>
  <c r="F41" i="135"/>
  <c r="E41" i="135"/>
  <c r="D41" i="135"/>
  <c r="C40" i="135"/>
  <c r="C39" i="135"/>
  <c r="O38" i="135"/>
  <c r="N38" i="135"/>
  <c r="M38" i="135"/>
  <c r="L38" i="135"/>
  <c r="K38" i="135"/>
  <c r="J38" i="135"/>
  <c r="I38" i="135"/>
  <c r="H38" i="135"/>
  <c r="G38" i="135"/>
  <c r="F38" i="135"/>
  <c r="E38" i="135"/>
  <c r="D38" i="135"/>
  <c r="O44" i="134" l="1"/>
  <c r="N44" i="134"/>
  <c r="M44" i="134"/>
  <c r="L44" i="134"/>
  <c r="K44" i="134"/>
  <c r="J44" i="134"/>
  <c r="I44" i="134"/>
  <c r="H44" i="134"/>
  <c r="D44" i="134"/>
  <c r="E44" i="134" s="1"/>
  <c r="F44" i="134" s="1"/>
  <c r="G44" i="134" s="1"/>
  <c r="G43" i="134"/>
  <c r="F43" i="134"/>
  <c r="E43" i="134"/>
  <c r="D43" i="134"/>
  <c r="C42" i="134"/>
  <c r="C41" i="134"/>
  <c r="O40" i="134"/>
  <c r="N40" i="134"/>
  <c r="M40" i="134"/>
  <c r="L40" i="134"/>
  <c r="K40" i="134"/>
  <c r="J40" i="134"/>
  <c r="I40" i="134"/>
  <c r="H40" i="134"/>
  <c r="G40" i="134"/>
  <c r="F40" i="134"/>
  <c r="E40" i="134"/>
  <c r="D40" i="134"/>
  <c r="D48" i="2" l="1"/>
  <c r="O45" i="133" l="1"/>
  <c r="N45" i="133"/>
  <c r="M45" i="133"/>
  <c r="L45" i="133"/>
  <c r="K45" i="133"/>
  <c r="J45" i="133"/>
  <c r="I45" i="133"/>
  <c r="H45" i="133"/>
  <c r="G45" i="133"/>
  <c r="F45" i="133"/>
  <c r="E45" i="133"/>
  <c r="D45" i="133"/>
  <c r="O44" i="133"/>
  <c r="N44" i="133"/>
  <c r="M44" i="133"/>
  <c r="L44" i="133"/>
  <c r="K44" i="133"/>
  <c r="J44" i="133"/>
  <c r="I44" i="133"/>
  <c r="H44" i="133"/>
  <c r="G44" i="133"/>
  <c r="F44" i="133"/>
  <c r="E44" i="133"/>
  <c r="D44" i="133"/>
  <c r="C43" i="133"/>
  <c r="C42" i="133"/>
  <c r="O41" i="133"/>
  <c r="N41" i="133"/>
  <c r="M41" i="133"/>
  <c r="L41" i="133"/>
  <c r="K41" i="133"/>
  <c r="J41" i="133"/>
  <c r="I41" i="133"/>
  <c r="H41" i="133"/>
  <c r="G41" i="133"/>
  <c r="F41" i="133"/>
  <c r="E41" i="133"/>
  <c r="D41" i="133"/>
  <c r="O43" i="132" l="1"/>
  <c r="N43" i="132"/>
  <c r="M43" i="132"/>
  <c r="L43" i="132"/>
  <c r="K43" i="132"/>
  <c r="J43" i="132"/>
  <c r="I43" i="132"/>
  <c r="H43" i="132"/>
  <c r="D43" i="132"/>
  <c r="E43" i="132" s="1"/>
  <c r="F43" i="132" s="1"/>
  <c r="G43" i="132" s="1"/>
  <c r="O42" i="132"/>
  <c r="N42" i="132"/>
  <c r="M42" i="132"/>
  <c r="L42" i="132"/>
  <c r="K42" i="132"/>
  <c r="J42" i="132"/>
  <c r="I42" i="132"/>
  <c r="H42" i="132"/>
  <c r="G42" i="132"/>
  <c r="F42" i="132"/>
  <c r="E42" i="132"/>
  <c r="D42" i="132"/>
  <c r="C41" i="132"/>
  <c r="C40" i="132"/>
  <c r="O39" i="132"/>
  <c r="N39" i="132"/>
  <c r="M39" i="132"/>
  <c r="L39" i="132"/>
  <c r="K39" i="132"/>
  <c r="J39" i="132"/>
  <c r="I39" i="132"/>
  <c r="H39" i="132"/>
  <c r="G39" i="132"/>
  <c r="F39" i="132"/>
  <c r="E39" i="132"/>
  <c r="D39" i="132"/>
  <c r="O44" i="131"/>
  <c r="N44" i="131"/>
  <c r="M44" i="131"/>
  <c r="L44" i="131"/>
  <c r="K44" i="131"/>
  <c r="J44" i="131"/>
  <c r="I44" i="131"/>
  <c r="H44" i="131"/>
  <c r="D44" i="131"/>
  <c r="E44" i="131" s="1"/>
  <c r="F44" i="131" s="1"/>
  <c r="G44" i="131" s="1"/>
  <c r="O43" i="131"/>
  <c r="N43" i="131"/>
  <c r="M43" i="131"/>
  <c r="L43" i="131"/>
  <c r="K43" i="131"/>
  <c r="J43" i="131"/>
  <c r="I43" i="131"/>
  <c r="H43" i="131"/>
  <c r="G43" i="131"/>
  <c r="F43" i="131"/>
  <c r="E43" i="131"/>
  <c r="D43" i="131"/>
  <c r="C42" i="131"/>
  <c r="C41" i="131"/>
  <c r="O40" i="131"/>
  <c r="N40" i="131"/>
  <c r="M40" i="131"/>
  <c r="L40" i="131"/>
  <c r="K40" i="131"/>
  <c r="J40" i="131"/>
  <c r="I40" i="131"/>
  <c r="H40" i="131"/>
  <c r="G40" i="131"/>
  <c r="F40" i="131"/>
  <c r="E40" i="131"/>
  <c r="D40" i="131"/>
  <c r="O39" i="128" l="1"/>
  <c r="N39" i="128"/>
  <c r="M39" i="128"/>
  <c r="L39" i="128"/>
  <c r="K39" i="128"/>
  <c r="J39" i="128"/>
  <c r="I39" i="128"/>
  <c r="H39" i="128"/>
  <c r="D39" i="128"/>
  <c r="E39" i="128" s="1"/>
  <c r="F39" i="128" s="1"/>
  <c r="G39" i="128" s="1"/>
  <c r="O38" i="128"/>
  <c r="N38" i="128"/>
  <c r="M38" i="128"/>
  <c r="L38" i="128"/>
  <c r="K38" i="128"/>
  <c r="J38" i="128"/>
  <c r="I38" i="128"/>
  <c r="H38" i="128"/>
  <c r="G38" i="128"/>
  <c r="F38" i="128"/>
  <c r="E38" i="128"/>
  <c r="D38" i="128"/>
  <c r="C37" i="128"/>
  <c r="C36" i="128"/>
  <c r="O35" i="128"/>
  <c r="N35" i="128"/>
  <c r="M35" i="128"/>
  <c r="L35" i="128"/>
  <c r="K35" i="128"/>
  <c r="J35" i="128"/>
  <c r="I35" i="128"/>
  <c r="H35" i="128"/>
  <c r="G35" i="128"/>
  <c r="F35" i="128"/>
  <c r="E35" i="128"/>
  <c r="D35" i="128"/>
  <c r="O39" i="127" l="1"/>
  <c r="N39" i="127"/>
  <c r="M39" i="127"/>
  <c r="L39" i="127"/>
  <c r="K39" i="127"/>
  <c r="J39" i="127"/>
  <c r="I39" i="127"/>
  <c r="H39" i="127"/>
  <c r="D39" i="127"/>
  <c r="E39" i="127" s="1"/>
  <c r="F39" i="127" s="1"/>
  <c r="G39" i="127" s="1"/>
  <c r="O38" i="127"/>
  <c r="N38" i="127"/>
  <c r="M38" i="127"/>
  <c r="L38" i="127"/>
  <c r="K38" i="127"/>
  <c r="J38" i="127"/>
  <c r="I38" i="127"/>
  <c r="H38" i="127"/>
  <c r="G38" i="127"/>
  <c r="F38" i="127"/>
  <c r="E38" i="127"/>
  <c r="D38" i="127"/>
  <c r="C37" i="127"/>
  <c r="C36" i="127"/>
  <c r="O35" i="127"/>
  <c r="N35" i="127"/>
  <c r="M35" i="127"/>
  <c r="L35" i="127"/>
  <c r="K35" i="127"/>
  <c r="J35" i="127"/>
  <c r="I35" i="127"/>
  <c r="H35" i="127"/>
  <c r="G35" i="127"/>
  <c r="F35" i="127"/>
  <c r="E35" i="127"/>
  <c r="D35" i="127"/>
  <c r="O39" i="126"/>
  <c r="N39" i="126"/>
  <c r="M39" i="126"/>
  <c r="L39" i="126"/>
  <c r="K39" i="126"/>
  <c r="J39" i="126"/>
  <c r="I39" i="126"/>
  <c r="H39" i="126"/>
  <c r="D39" i="126"/>
  <c r="E39" i="126" s="1"/>
  <c r="F39" i="126" s="1"/>
  <c r="G39" i="126" s="1"/>
  <c r="O38" i="126"/>
  <c r="N38" i="126"/>
  <c r="M38" i="126"/>
  <c r="L38" i="126"/>
  <c r="K38" i="126"/>
  <c r="J38" i="126"/>
  <c r="I38" i="126"/>
  <c r="H38" i="126"/>
  <c r="G38" i="126"/>
  <c r="F38" i="126"/>
  <c r="E38" i="126"/>
  <c r="D38" i="126"/>
  <c r="C37" i="126"/>
  <c r="C36" i="126"/>
  <c r="O35" i="126"/>
  <c r="N35" i="126"/>
  <c r="M35" i="126"/>
  <c r="L35" i="126"/>
  <c r="K35" i="126"/>
  <c r="J35" i="126"/>
  <c r="I35" i="126"/>
  <c r="H35" i="126"/>
  <c r="G35" i="126"/>
  <c r="F35" i="126"/>
  <c r="E35" i="126"/>
  <c r="D35" i="126"/>
  <c r="O41" i="124" l="1"/>
  <c r="N41" i="124"/>
  <c r="M41" i="124"/>
  <c r="L41" i="124"/>
  <c r="K41" i="124"/>
  <c r="J41" i="124"/>
  <c r="I41" i="124"/>
  <c r="H41" i="124"/>
  <c r="D41" i="124"/>
  <c r="E41" i="124" s="1"/>
  <c r="F41" i="124" s="1"/>
  <c r="G41" i="124" s="1"/>
  <c r="O40" i="124"/>
  <c r="N40" i="124"/>
  <c r="M40" i="124"/>
  <c r="L40" i="124"/>
  <c r="K40" i="124"/>
  <c r="J40" i="124"/>
  <c r="I40" i="124"/>
  <c r="H40" i="124"/>
  <c r="G40" i="124"/>
  <c r="F40" i="124"/>
  <c r="E40" i="124"/>
  <c r="D40" i="124"/>
  <c r="C39" i="124"/>
  <c r="C38" i="124"/>
  <c r="O37" i="124"/>
  <c r="N37" i="124"/>
  <c r="M37" i="124"/>
  <c r="L37" i="124"/>
  <c r="K37" i="124"/>
  <c r="J37" i="124"/>
  <c r="I37" i="124"/>
  <c r="H37" i="124"/>
  <c r="G37" i="124"/>
  <c r="F37" i="124"/>
  <c r="E37" i="124"/>
  <c r="D37" i="124"/>
  <c r="D45" i="2" l="1"/>
  <c r="O42" i="122"/>
  <c r="N42" i="122"/>
  <c r="M42" i="122"/>
  <c r="L42" i="122"/>
  <c r="K42" i="122"/>
  <c r="J42" i="122"/>
  <c r="I42" i="122"/>
  <c r="H42" i="122"/>
  <c r="G42" i="122"/>
  <c r="F42" i="122"/>
  <c r="E42" i="122"/>
  <c r="D42" i="122"/>
  <c r="E41" i="122"/>
  <c r="D41" i="122"/>
  <c r="C40" i="122"/>
  <c r="C39" i="122"/>
  <c r="O38" i="122"/>
  <c r="N38" i="122"/>
  <c r="M38" i="122"/>
  <c r="L38" i="122"/>
  <c r="K38" i="122"/>
  <c r="J38" i="122"/>
  <c r="I38" i="122"/>
  <c r="H38" i="122"/>
  <c r="G38" i="122"/>
  <c r="F38" i="122"/>
  <c r="E38" i="122"/>
  <c r="D38" i="122"/>
  <c r="O43" i="121"/>
  <c r="N43" i="121"/>
  <c r="M43" i="121"/>
  <c r="L43" i="121"/>
  <c r="K43" i="121"/>
  <c r="J43" i="121"/>
  <c r="I43" i="121"/>
  <c r="H43" i="121"/>
  <c r="G43" i="121"/>
  <c r="F43" i="121"/>
  <c r="E43" i="121"/>
  <c r="D43" i="121"/>
  <c r="O42" i="121"/>
  <c r="N42" i="121"/>
  <c r="M42" i="121"/>
  <c r="L42" i="121"/>
  <c r="K42" i="121"/>
  <c r="J42" i="121"/>
  <c r="I42" i="121"/>
  <c r="H42" i="121"/>
  <c r="G42" i="121"/>
  <c r="F42" i="121"/>
  <c r="E42" i="121"/>
  <c r="D42" i="121"/>
  <c r="C41" i="121"/>
  <c r="C40" i="121"/>
  <c r="O39" i="121"/>
  <c r="N39" i="121"/>
  <c r="M39" i="121"/>
  <c r="L39" i="121"/>
  <c r="K39" i="121"/>
  <c r="J39" i="121"/>
  <c r="I39" i="121"/>
  <c r="H39" i="121"/>
  <c r="G39" i="121"/>
  <c r="F39" i="121"/>
  <c r="E39" i="121"/>
  <c r="D39" i="121"/>
  <c r="O42" i="120"/>
  <c r="N42" i="120"/>
  <c r="M42" i="120"/>
  <c r="L42" i="120"/>
  <c r="K42" i="120"/>
  <c r="J42" i="120"/>
  <c r="I42" i="120"/>
  <c r="H42" i="120"/>
  <c r="G42" i="120"/>
  <c r="F42" i="120"/>
  <c r="E42" i="120"/>
  <c r="D42" i="120"/>
  <c r="O41" i="120"/>
  <c r="N41" i="120"/>
  <c r="M41" i="120"/>
  <c r="L41" i="120"/>
  <c r="K41" i="120"/>
  <c r="J41" i="120"/>
  <c r="I41" i="120"/>
  <c r="H41" i="120"/>
  <c r="G41" i="120"/>
  <c r="F41" i="120"/>
  <c r="E41" i="120"/>
  <c r="D41" i="120"/>
  <c r="C40" i="120"/>
  <c r="C39" i="120"/>
  <c r="O38" i="120"/>
  <c r="N38" i="120"/>
  <c r="M38" i="120"/>
  <c r="L38" i="120"/>
  <c r="K38" i="120"/>
  <c r="J38" i="120"/>
  <c r="I38" i="120"/>
  <c r="H38" i="120"/>
  <c r="G38" i="120"/>
  <c r="F38" i="120"/>
  <c r="E38" i="120"/>
  <c r="D38" i="120"/>
  <c r="O41" i="119"/>
  <c r="N41" i="119"/>
  <c r="M41" i="119"/>
  <c r="L41" i="119"/>
  <c r="K41" i="119"/>
  <c r="J41" i="119"/>
  <c r="I41" i="119"/>
  <c r="H41" i="119"/>
  <c r="D41" i="119"/>
  <c r="E41" i="119" s="1"/>
  <c r="F41" i="119" s="1"/>
  <c r="G41" i="119" s="1"/>
  <c r="O40" i="119"/>
  <c r="N40" i="119"/>
  <c r="M40" i="119"/>
  <c r="L40" i="119"/>
  <c r="K40" i="119"/>
  <c r="J40" i="119"/>
  <c r="I40" i="119"/>
  <c r="H40" i="119"/>
  <c r="G40" i="119"/>
  <c r="F40" i="119"/>
  <c r="E40" i="119"/>
  <c r="D40" i="119"/>
  <c r="C39" i="119"/>
  <c r="C38" i="119"/>
  <c r="O37" i="119"/>
  <c r="N37" i="119"/>
  <c r="M37" i="119"/>
  <c r="L37" i="119"/>
  <c r="K37" i="119"/>
  <c r="J37" i="119"/>
  <c r="I37" i="119"/>
  <c r="H37" i="119"/>
  <c r="G37" i="119"/>
  <c r="F37" i="119"/>
  <c r="E37" i="119"/>
  <c r="D37" i="119"/>
  <c r="O40" i="118"/>
  <c r="N40" i="118"/>
  <c r="M40" i="118"/>
  <c r="L40" i="118"/>
  <c r="K40" i="118"/>
  <c r="J40" i="118"/>
  <c r="I40" i="118"/>
  <c r="H40" i="118"/>
  <c r="D40" i="118"/>
  <c r="E40" i="118" s="1"/>
  <c r="F40" i="118" s="1"/>
  <c r="G40" i="118" s="1"/>
  <c r="O39" i="118"/>
  <c r="N39" i="118"/>
  <c r="M39" i="118"/>
  <c r="L39" i="118"/>
  <c r="K39" i="118"/>
  <c r="J39" i="118"/>
  <c r="I39" i="118"/>
  <c r="H39" i="118"/>
  <c r="G39" i="118"/>
  <c r="F39" i="118"/>
  <c r="E39" i="118"/>
  <c r="D39" i="118"/>
  <c r="C38" i="118"/>
  <c r="C37" i="118"/>
  <c r="O36" i="118"/>
  <c r="N36" i="118"/>
  <c r="M36" i="118"/>
  <c r="L36" i="118"/>
  <c r="K36" i="118"/>
  <c r="J36" i="118"/>
  <c r="I36" i="118"/>
  <c r="H36" i="118"/>
  <c r="G36" i="118"/>
  <c r="F36" i="118"/>
  <c r="E36" i="118"/>
  <c r="D36" i="118"/>
  <c r="O44" i="117"/>
  <c r="N44" i="117"/>
  <c r="M44" i="117"/>
  <c r="L44" i="117"/>
  <c r="K44" i="117"/>
  <c r="J44" i="117"/>
  <c r="I44" i="117"/>
  <c r="H44" i="117"/>
  <c r="D44" i="117"/>
  <c r="E44" i="117" s="1"/>
  <c r="F44" i="117" s="1"/>
  <c r="G44" i="117" s="1"/>
  <c r="G43" i="117"/>
  <c r="F43" i="117"/>
  <c r="E43" i="117"/>
  <c r="D43" i="117"/>
  <c r="C42" i="117"/>
  <c r="C41" i="117"/>
  <c r="O40" i="117"/>
  <c r="N40" i="117"/>
  <c r="M40" i="117"/>
  <c r="L40" i="117"/>
  <c r="K40" i="117"/>
  <c r="J40" i="117"/>
  <c r="I40" i="117"/>
  <c r="H40" i="117"/>
  <c r="G40" i="117"/>
  <c r="F40" i="117"/>
  <c r="E40" i="117"/>
  <c r="D40" i="117"/>
  <c r="O42" i="116"/>
  <c r="N42" i="116"/>
  <c r="M42" i="116"/>
  <c r="L42" i="116"/>
  <c r="K42" i="116"/>
  <c r="J42" i="116"/>
  <c r="I42" i="116"/>
  <c r="H42" i="116"/>
  <c r="G42" i="116"/>
  <c r="F42" i="116"/>
  <c r="E42" i="116"/>
  <c r="D42" i="116"/>
  <c r="O41" i="116"/>
  <c r="N41" i="116"/>
  <c r="M41" i="116"/>
  <c r="L41" i="116"/>
  <c r="K41" i="116"/>
  <c r="J41" i="116"/>
  <c r="I41" i="116"/>
  <c r="H41" i="116"/>
  <c r="G41" i="116"/>
  <c r="F41" i="116"/>
  <c r="E41" i="116"/>
  <c r="D41" i="116"/>
  <c r="C40" i="116"/>
  <c r="C39" i="116"/>
  <c r="O38" i="116"/>
  <c r="N38" i="116"/>
  <c r="M38" i="116"/>
  <c r="L38" i="116"/>
  <c r="K38" i="116"/>
  <c r="J38" i="116"/>
  <c r="I38" i="116"/>
  <c r="H38" i="116"/>
  <c r="G38" i="116"/>
  <c r="F38" i="116"/>
  <c r="E38" i="116"/>
  <c r="D38" i="116"/>
  <c r="O42" i="115"/>
  <c r="N42" i="115"/>
  <c r="M42" i="115"/>
  <c r="L42" i="115"/>
  <c r="K42" i="115"/>
  <c r="J42" i="115"/>
  <c r="I42" i="115"/>
  <c r="H42" i="115"/>
  <c r="G42" i="115"/>
  <c r="F42" i="115"/>
  <c r="E42" i="115"/>
  <c r="D42" i="115"/>
  <c r="O41" i="115"/>
  <c r="N41" i="115"/>
  <c r="M41" i="115"/>
  <c r="L41" i="115"/>
  <c r="K41" i="115"/>
  <c r="J41" i="115"/>
  <c r="I41" i="115"/>
  <c r="H41" i="115"/>
  <c r="G41" i="115"/>
  <c r="F41" i="115"/>
  <c r="E41" i="115"/>
  <c r="D41" i="115"/>
  <c r="C40" i="115"/>
  <c r="C39" i="115"/>
  <c r="O38" i="115"/>
  <c r="N38" i="115"/>
  <c r="M38" i="115"/>
  <c r="L38" i="115"/>
  <c r="K38" i="115"/>
  <c r="J38" i="115"/>
  <c r="I38" i="115"/>
  <c r="H38" i="115"/>
  <c r="G38" i="115"/>
  <c r="F38" i="115"/>
  <c r="E38" i="115"/>
  <c r="D38" i="115"/>
  <c r="O42" i="114"/>
  <c r="N42" i="114"/>
  <c r="M42" i="114"/>
  <c r="L42" i="114"/>
  <c r="K42" i="114"/>
  <c r="J42" i="114"/>
  <c r="I42" i="114"/>
  <c r="H42" i="114"/>
  <c r="G42" i="114"/>
  <c r="F42" i="114"/>
  <c r="E42" i="114"/>
  <c r="D42" i="114"/>
  <c r="O41" i="114"/>
  <c r="N41" i="114"/>
  <c r="M41" i="114"/>
  <c r="L41" i="114"/>
  <c r="K41" i="114"/>
  <c r="J41" i="114"/>
  <c r="I41" i="114"/>
  <c r="H41" i="114"/>
  <c r="G41" i="114"/>
  <c r="F41" i="114"/>
  <c r="E41" i="114"/>
  <c r="D41" i="114"/>
  <c r="C40" i="114"/>
  <c r="C39" i="114"/>
  <c r="O38" i="114"/>
  <c r="N38" i="114"/>
  <c r="M38" i="114"/>
  <c r="L38" i="114"/>
  <c r="K38" i="114"/>
  <c r="J38" i="114"/>
  <c r="I38" i="114"/>
  <c r="H38" i="114"/>
  <c r="G38" i="114"/>
  <c r="F38" i="114"/>
  <c r="E38" i="114"/>
  <c r="D38" i="114"/>
  <c r="O42" i="113"/>
  <c r="N42" i="113"/>
  <c r="M42" i="113"/>
  <c r="L42" i="113"/>
  <c r="K42" i="113"/>
  <c r="J42" i="113"/>
  <c r="I42" i="113"/>
  <c r="H42" i="113"/>
  <c r="G42" i="113"/>
  <c r="F42" i="113"/>
  <c r="E42" i="113"/>
  <c r="D42" i="113"/>
  <c r="O41" i="113"/>
  <c r="N41" i="113"/>
  <c r="M41" i="113"/>
  <c r="L41" i="113"/>
  <c r="K41" i="113"/>
  <c r="J41" i="113"/>
  <c r="I41" i="113"/>
  <c r="H41" i="113"/>
  <c r="G41" i="113"/>
  <c r="F41" i="113"/>
  <c r="E41" i="113"/>
  <c r="D41" i="113"/>
  <c r="C40" i="113"/>
  <c r="C39" i="113"/>
  <c r="O38" i="113"/>
  <c r="N38" i="113"/>
  <c r="M38" i="113"/>
  <c r="L38" i="113"/>
  <c r="K38" i="113"/>
  <c r="J38" i="113"/>
  <c r="I38" i="113"/>
  <c r="H38" i="113"/>
  <c r="G38" i="113"/>
  <c r="F38" i="113"/>
  <c r="E38" i="113"/>
  <c r="D38" i="113"/>
  <c r="N47" i="112"/>
  <c r="O47" i="112" s="1"/>
  <c r="M47" i="112"/>
  <c r="J47" i="112"/>
  <c r="K47" i="112" s="1"/>
  <c r="L47" i="112" s="1"/>
  <c r="G47" i="112"/>
  <c r="H47" i="112" s="1"/>
  <c r="I47" i="112" s="1"/>
  <c r="D47" i="112"/>
  <c r="E47" i="112" s="1"/>
  <c r="F47" i="112" s="1"/>
  <c r="G46" i="112"/>
  <c r="F46" i="112"/>
  <c r="E46" i="112"/>
  <c r="D46" i="112"/>
  <c r="C45" i="112"/>
  <c r="C44" i="112"/>
  <c r="O43" i="112"/>
  <c r="N43" i="112"/>
  <c r="M43" i="112"/>
  <c r="L43" i="112"/>
  <c r="K43" i="112"/>
  <c r="J43" i="112"/>
  <c r="I43" i="112"/>
  <c r="H43" i="112"/>
  <c r="G43" i="112"/>
  <c r="F43" i="112"/>
  <c r="E43" i="112"/>
  <c r="D43" i="112"/>
  <c r="O43" i="111" l="1"/>
  <c r="N43" i="111"/>
  <c r="M43" i="111"/>
  <c r="L43" i="111"/>
  <c r="K43" i="111"/>
  <c r="J43" i="111"/>
  <c r="I43" i="111"/>
  <c r="H43" i="111"/>
  <c r="F43" i="111"/>
  <c r="G43" i="111" s="1"/>
  <c r="D43" i="111"/>
  <c r="E43" i="111" s="1"/>
  <c r="O42" i="111"/>
  <c r="N42" i="111"/>
  <c r="M42" i="111"/>
  <c r="L42" i="111"/>
  <c r="K42" i="111"/>
  <c r="J42" i="111"/>
  <c r="I42" i="111"/>
  <c r="H42" i="111"/>
  <c r="G42" i="111"/>
  <c r="F42" i="111"/>
  <c r="E42" i="111"/>
  <c r="D42" i="111"/>
  <c r="C41" i="111"/>
  <c r="C40" i="111"/>
  <c r="O39" i="111"/>
  <c r="N39" i="111"/>
  <c r="M39" i="111"/>
  <c r="L39" i="111"/>
  <c r="K39" i="111"/>
  <c r="J39" i="111"/>
  <c r="I39" i="111"/>
  <c r="H39" i="111"/>
  <c r="G39" i="111"/>
  <c r="F39" i="111"/>
  <c r="E39" i="111"/>
  <c r="D39" i="111"/>
  <c r="D45" i="106"/>
  <c r="E45" i="106"/>
  <c r="F45" i="106"/>
  <c r="G45" i="106"/>
  <c r="H45" i="106"/>
  <c r="I45" i="106"/>
  <c r="J45" i="106"/>
  <c r="K45" i="106"/>
  <c r="L45" i="106"/>
  <c r="M45" i="106"/>
  <c r="N45" i="106"/>
  <c r="O45" i="106"/>
  <c r="C46" i="106"/>
  <c r="C47" i="106"/>
  <c r="D48" i="106"/>
  <c r="E48" i="106"/>
  <c r="F48" i="106"/>
  <c r="G48" i="106"/>
  <c r="H48" i="106"/>
  <c r="I48" i="106"/>
  <c r="J48" i="106"/>
  <c r="K48" i="106"/>
  <c r="L48" i="106"/>
  <c r="M48" i="106"/>
  <c r="N48" i="106"/>
  <c r="O48" i="106"/>
  <c r="D49" i="106"/>
  <c r="E49" i="106"/>
  <c r="F49" i="106"/>
  <c r="G49" i="106"/>
  <c r="H49" i="106"/>
  <c r="I49" i="106"/>
  <c r="J49" i="106"/>
  <c r="K49" i="106"/>
  <c r="L49" i="106"/>
  <c r="M49" i="106"/>
  <c r="N49" i="106"/>
  <c r="O49" i="106"/>
  <c r="O42" i="105"/>
  <c r="N42" i="105"/>
  <c r="M42" i="105"/>
  <c r="L42" i="105"/>
  <c r="K42" i="105"/>
  <c r="J42" i="105"/>
  <c r="I42" i="105"/>
  <c r="H42" i="105"/>
  <c r="F42" i="105"/>
  <c r="G42" i="105" s="1"/>
  <c r="D42" i="105"/>
  <c r="E42" i="105" s="1"/>
  <c r="O41" i="105"/>
  <c r="N41" i="105"/>
  <c r="M41" i="105"/>
  <c r="L41" i="105"/>
  <c r="K41" i="105"/>
  <c r="J41" i="105"/>
  <c r="I41" i="105"/>
  <c r="H41" i="105"/>
  <c r="G41" i="105"/>
  <c r="F41" i="105"/>
  <c r="E41" i="105"/>
  <c r="D41" i="105"/>
  <c r="C40" i="105"/>
  <c r="C39" i="105"/>
  <c r="O38" i="105"/>
  <c r="N38" i="105"/>
  <c r="M38" i="105"/>
  <c r="L38" i="105"/>
  <c r="K38" i="105"/>
  <c r="J38" i="105"/>
  <c r="I38" i="105"/>
  <c r="H38" i="105"/>
  <c r="G38" i="105"/>
  <c r="F38" i="105"/>
  <c r="E38" i="105"/>
  <c r="D38" i="105"/>
  <c r="O46" i="104" l="1"/>
  <c r="N46" i="104"/>
  <c r="M46" i="104"/>
  <c r="L46" i="104"/>
  <c r="K46" i="104"/>
  <c r="J46" i="104"/>
  <c r="I46" i="104"/>
  <c r="H46" i="104"/>
  <c r="G46" i="104"/>
  <c r="F46" i="104"/>
  <c r="D46" i="104"/>
  <c r="E46" i="104" s="1"/>
  <c r="O45" i="104"/>
  <c r="N45" i="104"/>
  <c r="M45" i="104"/>
  <c r="L45" i="104"/>
  <c r="K45" i="104"/>
  <c r="J45" i="104"/>
  <c r="I45" i="104"/>
  <c r="H45" i="104"/>
  <c r="G45" i="104"/>
  <c r="F45" i="104"/>
  <c r="E45" i="104"/>
  <c r="D45" i="104"/>
  <c r="C44" i="104"/>
  <c r="C43" i="104"/>
  <c r="O42" i="104"/>
  <c r="N42" i="104"/>
  <c r="M42" i="104"/>
  <c r="L42" i="104"/>
  <c r="K42" i="104"/>
  <c r="J42" i="104"/>
  <c r="I42" i="104"/>
  <c r="H42" i="104"/>
  <c r="G42" i="104"/>
  <c r="F42" i="104"/>
  <c r="E42" i="104"/>
  <c r="D42" i="104"/>
  <c r="O46" i="103"/>
  <c r="N46" i="103"/>
  <c r="M46" i="103"/>
  <c r="L46" i="103"/>
  <c r="K46" i="103"/>
  <c r="J46" i="103"/>
  <c r="I46" i="103"/>
  <c r="H46" i="103"/>
  <c r="G46" i="103"/>
  <c r="F46" i="103"/>
  <c r="D46" i="103"/>
  <c r="E46" i="103" s="1"/>
  <c r="O45" i="103"/>
  <c r="N45" i="103"/>
  <c r="M45" i="103"/>
  <c r="L45" i="103"/>
  <c r="K45" i="103"/>
  <c r="J45" i="103"/>
  <c r="I45" i="103"/>
  <c r="H45" i="103"/>
  <c r="G45" i="103"/>
  <c r="F45" i="103"/>
  <c r="E45" i="103"/>
  <c r="D45" i="103"/>
  <c r="C44" i="103"/>
  <c r="C43" i="103"/>
  <c r="O42" i="103"/>
  <c r="N42" i="103"/>
  <c r="M42" i="103"/>
  <c r="L42" i="103"/>
  <c r="K42" i="103"/>
  <c r="J42" i="103"/>
  <c r="I42" i="103"/>
  <c r="H42" i="103"/>
  <c r="G42" i="103"/>
  <c r="F42" i="103"/>
  <c r="E42" i="103"/>
  <c r="D42" i="103"/>
  <c r="O41" i="46" l="1"/>
  <c r="N41" i="46"/>
  <c r="M41" i="46"/>
  <c r="L41" i="46"/>
  <c r="K41" i="46"/>
  <c r="J41" i="46"/>
  <c r="I41" i="46"/>
  <c r="H41" i="46"/>
  <c r="D41" i="46"/>
  <c r="E41" i="46" s="1"/>
  <c r="F41" i="46" s="1"/>
  <c r="G41" i="46" s="1"/>
  <c r="O40" i="46"/>
  <c r="N40" i="46"/>
  <c r="M40" i="46"/>
  <c r="L40" i="46"/>
  <c r="K40" i="46"/>
  <c r="J40" i="46"/>
  <c r="I40" i="46"/>
  <c r="H40" i="46"/>
  <c r="G40" i="46"/>
  <c r="F40" i="46"/>
  <c r="E40" i="46"/>
  <c r="D40" i="46"/>
  <c r="C39" i="46"/>
  <c r="C38" i="46"/>
  <c r="O37" i="46"/>
  <c r="N37" i="46"/>
  <c r="M37" i="46"/>
  <c r="L37" i="46"/>
  <c r="K37" i="46"/>
  <c r="J37" i="46"/>
  <c r="I37" i="46"/>
  <c r="H37" i="46"/>
  <c r="G37" i="46"/>
  <c r="F37" i="46"/>
  <c r="E37" i="46"/>
  <c r="D37" i="46"/>
  <c r="O53" i="45"/>
  <c r="N53" i="45"/>
  <c r="M53" i="45"/>
  <c r="L53" i="45"/>
  <c r="K53" i="45"/>
  <c r="J53" i="45"/>
  <c r="I53" i="45"/>
  <c r="H53" i="45"/>
  <c r="G53" i="45"/>
  <c r="F53" i="45"/>
  <c r="E53" i="45"/>
  <c r="D53" i="45"/>
  <c r="O52" i="45"/>
  <c r="N52" i="45"/>
  <c r="M52" i="45"/>
  <c r="L52" i="45"/>
  <c r="K52" i="45"/>
  <c r="J52" i="45"/>
  <c r="I52" i="45"/>
  <c r="H52" i="45"/>
  <c r="G52" i="45"/>
  <c r="F52" i="45"/>
  <c r="E52" i="45"/>
  <c r="D52" i="45"/>
  <c r="C51" i="45"/>
  <c r="C50" i="45"/>
  <c r="O49" i="45"/>
  <c r="N49" i="45"/>
  <c r="M49" i="45"/>
  <c r="L49" i="45"/>
  <c r="K49" i="45"/>
  <c r="J49" i="45"/>
  <c r="I49" i="45"/>
  <c r="H49" i="45"/>
  <c r="G49" i="45"/>
  <c r="F49" i="45"/>
  <c r="E49" i="45"/>
  <c r="D49" i="45"/>
  <c r="O46" i="96"/>
  <c r="N46" i="96"/>
  <c r="M46" i="96"/>
  <c r="L46" i="96"/>
  <c r="K46" i="96"/>
  <c r="J46" i="96"/>
  <c r="I46" i="96"/>
  <c r="H46" i="96"/>
  <c r="G46" i="96"/>
  <c r="F46" i="96"/>
  <c r="D46" i="96"/>
  <c r="E46" i="96" s="1"/>
  <c r="O45" i="96"/>
  <c r="N45" i="96"/>
  <c r="M45" i="96"/>
  <c r="L45" i="96"/>
  <c r="K45" i="96"/>
  <c r="J45" i="96"/>
  <c r="I45" i="96"/>
  <c r="H45" i="96"/>
  <c r="G45" i="96"/>
  <c r="F45" i="96"/>
  <c r="E45" i="96"/>
  <c r="D45" i="96"/>
  <c r="C44" i="96"/>
  <c r="C43" i="96"/>
  <c r="O42" i="96"/>
  <c r="N42" i="96"/>
  <c r="M42" i="96"/>
  <c r="L42" i="96"/>
  <c r="K42" i="96"/>
  <c r="J42" i="96"/>
  <c r="I42" i="96"/>
  <c r="H42" i="96"/>
  <c r="G42" i="96"/>
  <c r="F42" i="96"/>
  <c r="E42" i="96"/>
  <c r="D42" i="96"/>
  <c r="O41" i="44"/>
  <c r="N41" i="44"/>
  <c r="M41" i="44"/>
  <c r="L41" i="44"/>
  <c r="K41" i="44"/>
  <c r="J41" i="44"/>
  <c r="I41" i="44"/>
  <c r="H41" i="44"/>
  <c r="D41" i="44"/>
  <c r="E41" i="44" s="1"/>
  <c r="F41" i="44" s="1"/>
  <c r="G41" i="44" s="1"/>
  <c r="O40" i="44"/>
  <c r="N40" i="44"/>
  <c r="M40" i="44"/>
  <c r="L40" i="44"/>
  <c r="K40" i="44"/>
  <c r="J40" i="44"/>
  <c r="I40" i="44"/>
  <c r="H40" i="44"/>
  <c r="G40" i="44"/>
  <c r="F40" i="44"/>
  <c r="E40" i="44"/>
  <c r="D40" i="44"/>
  <c r="C39" i="44"/>
  <c r="C38" i="44"/>
  <c r="O37" i="44"/>
  <c r="N37" i="44"/>
  <c r="M37" i="44"/>
  <c r="L37" i="44"/>
  <c r="K37" i="44"/>
  <c r="J37" i="44"/>
  <c r="I37" i="44"/>
  <c r="H37" i="44"/>
  <c r="G37" i="44"/>
  <c r="F37" i="44"/>
  <c r="E37" i="44"/>
  <c r="D37" i="44"/>
  <c r="O41" i="41"/>
  <c r="N41" i="41"/>
  <c r="M41" i="41"/>
  <c r="L41" i="41"/>
  <c r="K41" i="41"/>
  <c r="J41" i="41"/>
  <c r="I41" i="41"/>
  <c r="H41" i="41"/>
  <c r="G41" i="41"/>
  <c r="F41" i="41"/>
  <c r="E41" i="41"/>
  <c r="D41" i="41"/>
  <c r="O40" i="41"/>
  <c r="N40" i="41"/>
  <c r="M40" i="41"/>
  <c r="L40" i="41"/>
  <c r="K40" i="41"/>
  <c r="J40" i="41"/>
  <c r="I40" i="41"/>
  <c r="H40" i="41"/>
  <c r="G40" i="41"/>
  <c r="F40" i="41"/>
  <c r="E40" i="41"/>
  <c r="D40" i="41"/>
  <c r="C39" i="41"/>
  <c r="C38" i="41"/>
  <c r="O37" i="41"/>
  <c r="N37" i="41"/>
  <c r="M37" i="41"/>
  <c r="L37" i="41"/>
  <c r="K37" i="41"/>
  <c r="J37" i="41"/>
  <c r="I37" i="41"/>
  <c r="H37" i="41"/>
  <c r="G37" i="41"/>
  <c r="F37" i="41"/>
  <c r="E37" i="41"/>
  <c r="D37" i="41"/>
  <c r="O41" i="40"/>
  <c r="N41" i="40"/>
  <c r="M41" i="40"/>
  <c r="L41" i="40"/>
  <c r="K41" i="40"/>
  <c r="J41" i="40"/>
  <c r="I41" i="40"/>
  <c r="H41" i="40"/>
  <c r="G41" i="40"/>
  <c r="F41" i="40"/>
  <c r="E41" i="40"/>
  <c r="D41" i="40"/>
  <c r="O40" i="40"/>
  <c r="N40" i="40"/>
  <c r="M40" i="40"/>
  <c r="L40" i="40"/>
  <c r="K40" i="40"/>
  <c r="J40" i="40"/>
  <c r="I40" i="40"/>
  <c r="H40" i="40"/>
  <c r="G40" i="40"/>
  <c r="F40" i="40"/>
  <c r="E40" i="40"/>
  <c r="D40" i="40"/>
  <c r="C39" i="40"/>
  <c r="C38" i="40"/>
  <c r="O37" i="40"/>
  <c r="N37" i="40"/>
  <c r="M37" i="40"/>
  <c r="L37" i="40"/>
  <c r="K37" i="40"/>
  <c r="J37" i="40"/>
  <c r="I37" i="40"/>
  <c r="H37" i="40"/>
  <c r="G37" i="40"/>
  <c r="F37" i="40"/>
  <c r="E37" i="40"/>
  <c r="D37" i="40"/>
  <c r="O45" i="99"/>
  <c r="N45" i="99"/>
  <c r="M45" i="99"/>
  <c r="L45" i="99"/>
  <c r="K45" i="99"/>
  <c r="J45" i="99"/>
  <c r="I45" i="99"/>
  <c r="H45" i="99"/>
  <c r="F45" i="99"/>
  <c r="G45" i="99" s="1"/>
  <c r="E45" i="99"/>
  <c r="D45" i="99"/>
  <c r="O44" i="99"/>
  <c r="N44" i="99"/>
  <c r="M44" i="99"/>
  <c r="L44" i="99"/>
  <c r="K44" i="99"/>
  <c r="J44" i="99"/>
  <c r="I44" i="99"/>
  <c r="H44" i="99"/>
  <c r="G44" i="99"/>
  <c r="F44" i="99"/>
  <c r="E44" i="99"/>
  <c r="D44" i="99"/>
  <c r="C43" i="99"/>
  <c r="C42" i="99"/>
  <c r="O41" i="99"/>
  <c r="N41" i="99"/>
  <c r="M41" i="99"/>
  <c r="L41" i="99"/>
  <c r="K41" i="99"/>
  <c r="J41" i="99"/>
  <c r="I41" i="99"/>
  <c r="H41" i="99"/>
  <c r="G41" i="99"/>
  <c r="F41" i="99"/>
  <c r="E41" i="99"/>
  <c r="D41" i="99"/>
  <c r="O46" i="86"/>
  <c r="N46" i="86"/>
  <c r="M46" i="86"/>
  <c r="L46" i="86"/>
  <c r="K46" i="86"/>
  <c r="J46" i="86"/>
  <c r="I46" i="86"/>
  <c r="H46" i="86"/>
  <c r="G46" i="86"/>
  <c r="F46" i="86"/>
  <c r="D46" i="86"/>
  <c r="E46" i="86" s="1"/>
  <c r="O45" i="86"/>
  <c r="N45" i="86"/>
  <c r="M45" i="86"/>
  <c r="L45" i="86"/>
  <c r="K45" i="86"/>
  <c r="J45" i="86"/>
  <c r="I45" i="86"/>
  <c r="H45" i="86"/>
  <c r="G45" i="86"/>
  <c r="F45" i="86"/>
  <c r="E45" i="86"/>
  <c r="D45" i="86"/>
  <c r="C44" i="86"/>
  <c r="C43" i="86"/>
  <c r="O42" i="86"/>
  <c r="N42" i="86"/>
  <c r="M42" i="86"/>
  <c r="L42" i="86"/>
  <c r="K42" i="86"/>
  <c r="J42" i="86"/>
  <c r="I42" i="86"/>
  <c r="H42" i="86"/>
  <c r="G42" i="86"/>
  <c r="F42" i="86"/>
  <c r="E42" i="86"/>
  <c r="D42" i="86"/>
  <c r="O46" i="85"/>
  <c r="N46" i="85"/>
  <c r="M46" i="85"/>
  <c r="L46" i="85"/>
  <c r="K46" i="85"/>
  <c r="J46" i="85"/>
  <c r="I46" i="85"/>
  <c r="H46" i="85"/>
  <c r="G46" i="85"/>
  <c r="F46" i="85"/>
  <c r="D46" i="85"/>
  <c r="E46" i="85" s="1"/>
  <c r="O45" i="85"/>
  <c r="N45" i="85"/>
  <c r="M45" i="85"/>
  <c r="L45" i="85"/>
  <c r="K45" i="85"/>
  <c r="J45" i="85"/>
  <c r="I45" i="85"/>
  <c r="H45" i="85"/>
  <c r="G45" i="85"/>
  <c r="F45" i="85"/>
  <c r="E45" i="85"/>
  <c r="D45" i="85"/>
  <c r="C44" i="85"/>
  <c r="C43" i="85"/>
  <c r="O42" i="85"/>
  <c r="N42" i="85"/>
  <c r="M42" i="85"/>
  <c r="L42" i="85"/>
  <c r="K42" i="85"/>
  <c r="J42" i="85"/>
  <c r="I42" i="85"/>
  <c r="H42" i="85"/>
  <c r="G42" i="85"/>
  <c r="F42" i="85"/>
  <c r="E42" i="85"/>
  <c r="D42" i="85"/>
  <c r="O46" i="84"/>
  <c r="N46" i="84"/>
  <c r="M46" i="84"/>
  <c r="L46" i="84"/>
  <c r="K46" i="84"/>
  <c r="J46" i="84"/>
  <c r="I46" i="84"/>
  <c r="H46" i="84"/>
  <c r="G46" i="84"/>
  <c r="F46" i="84"/>
  <c r="D46" i="84"/>
  <c r="E46" i="84" s="1"/>
  <c r="O45" i="84"/>
  <c r="N45" i="84"/>
  <c r="M45" i="84"/>
  <c r="L45" i="84"/>
  <c r="K45" i="84"/>
  <c r="J45" i="84"/>
  <c r="I45" i="84"/>
  <c r="H45" i="84"/>
  <c r="G45" i="84"/>
  <c r="F45" i="84"/>
  <c r="E45" i="84"/>
  <c r="D45" i="84"/>
  <c r="C44" i="84"/>
  <c r="C43" i="84"/>
  <c r="O42" i="84"/>
  <c r="N42" i="84"/>
  <c r="M42" i="84"/>
  <c r="L42" i="84"/>
  <c r="K42" i="84"/>
  <c r="J42" i="84"/>
  <c r="I42" i="84"/>
  <c r="H42" i="84"/>
  <c r="G42" i="84"/>
  <c r="F42" i="84"/>
  <c r="E42" i="84"/>
  <c r="D42" i="84"/>
  <c r="O46" i="83"/>
  <c r="N46" i="83"/>
  <c r="M46" i="83"/>
  <c r="L46" i="83"/>
  <c r="K46" i="83"/>
  <c r="J46" i="83"/>
  <c r="I46" i="83"/>
  <c r="H46" i="83"/>
  <c r="G46" i="83"/>
  <c r="F46" i="83"/>
  <c r="D46" i="83"/>
  <c r="E46" i="83" s="1"/>
  <c r="O45" i="83"/>
  <c r="N45" i="83"/>
  <c r="M45" i="83"/>
  <c r="L45" i="83"/>
  <c r="K45" i="83"/>
  <c r="J45" i="83"/>
  <c r="I45" i="83"/>
  <c r="H45" i="83"/>
  <c r="G45" i="83"/>
  <c r="F45" i="83"/>
  <c r="E45" i="83"/>
  <c r="D45" i="83"/>
  <c r="C44" i="83"/>
  <c r="C43" i="83"/>
  <c r="O42" i="83"/>
  <c r="N42" i="83"/>
  <c r="M42" i="83"/>
  <c r="L42" i="83"/>
  <c r="K42" i="83"/>
  <c r="J42" i="83"/>
  <c r="I42" i="83"/>
  <c r="H42" i="83"/>
  <c r="G42" i="83"/>
  <c r="F42" i="83"/>
  <c r="E42" i="83"/>
  <c r="D42" i="83"/>
  <c r="O48" i="21"/>
  <c r="N48" i="21"/>
  <c r="M48" i="21"/>
  <c r="L48" i="21"/>
  <c r="K48" i="21"/>
  <c r="J48" i="21"/>
  <c r="I48" i="21"/>
  <c r="H48" i="21"/>
  <c r="G48" i="21"/>
  <c r="F48" i="21"/>
  <c r="D48" i="21"/>
  <c r="E48" i="21" s="1"/>
  <c r="E47" i="21"/>
  <c r="D47" i="21"/>
  <c r="C46" i="21"/>
  <c r="C45" i="21"/>
  <c r="O44" i="21"/>
  <c r="N44" i="21"/>
  <c r="M44" i="21"/>
  <c r="L44" i="21"/>
  <c r="K44" i="21"/>
  <c r="J44" i="21"/>
  <c r="I44" i="21"/>
  <c r="H44" i="21"/>
  <c r="G44" i="21"/>
  <c r="F44" i="21"/>
  <c r="E44" i="21"/>
  <c r="D44" i="21"/>
  <c r="O48" i="101"/>
  <c r="N48" i="101"/>
  <c r="M48" i="101"/>
  <c r="L48" i="101"/>
  <c r="K48" i="101"/>
  <c r="J48" i="101"/>
  <c r="I48" i="101"/>
  <c r="H48" i="101"/>
  <c r="G48" i="101"/>
  <c r="F48" i="101"/>
  <c r="D48" i="101"/>
  <c r="E48" i="101" s="1"/>
  <c r="E47" i="101"/>
  <c r="D47" i="101"/>
  <c r="C46" i="101"/>
  <c r="C45" i="101"/>
  <c r="O44" i="101"/>
  <c r="N44" i="101"/>
  <c r="M44" i="101"/>
  <c r="L44" i="101"/>
  <c r="K44" i="101"/>
  <c r="J44" i="101"/>
  <c r="I44" i="101"/>
  <c r="H44" i="101"/>
  <c r="G44" i="101"/>
  <c r="F44" i="101"/>
  <c r="E44" i="101"/>
  <c r="D44" i="101"/>
  <c r="O51" i="20"/>
  <c r="N51" i="20"/>
  <c r="M51" i="20"/>
  <c r="L51" i="20"/>
  <c r="K51" i="20"/>
  <c r="J51" i="20"/>
  <c r="I51" i="20"/>
  <c r="H51" i="20"/>
  <c r="G51" i="20"/>
  <c r="F51" i="20"/>
  <c r="D51" i="20"/>
  <c r="E51" i="20" s="1"/>
  <c r="E50" i="20"/>
  <c r="D50" i="20"/>
  <c r="C49" i="20"/>
  <c r="C48" i="20"/>
  <c r="O47" i="20"/>
  <c r="N47" i="20"/>
  <c r="M47" i="20"/>
  <c r="L47" i="20"/>
  <c r="K47" i="20"/>
  <c r="J47" i="20"/>
  <c r="I47" i="20"/>
  <c r="H47" i="20"/>
  <c r="G47" i="20"/>
  <c r="F47" i="20"/>
  <c r="E47" i="20"/>
  <c r="D47" i="20"/>
  <c r="O48" i="19"/>
  <c r="N48" i="19"/>
  <c r="M48" i="19"/>
  <c r="L48" i="19"/>
  <c r="K48" i="19"/>
  <c r="J48" i="19"/>
  <c r="I48" i="19"/>
  <c r="H48" i="19"/>
  <c r="G48" i="19"/>
  <c r="F48" i="19"/>
  <c r="D48" i="19"/>
  <c r="E48" i="19" s="1"/>
  <c r="E47" i="19"/>
  <c r="D47" i="19"/>
  <c r="C46" i="19"/>
  <c r="C45" i="19"/>
  <c r="O44" i="19"/>
  <c r="N44" i="19"/>
  <c r="M44" i="19"/>
  <c r="L44" i="19"/>
  <c r="K44" i="19"/>
  <c r="J44" i="19"/>
  <c r="I44" i="19"/>
  <c r="H44" i="19"/>
  <c r="G44" i="19"/>
  <c r="F44" i="19"/>
  <c r="E44" i="19"/>
  <c r="D44" i="19"/>
  <c r="O45" i="100"/>
  <c r="N45" i="100"/>
  <c r="M45" i="100"/>
  <c r="L45" i="100"/>
  <c r="K45" i="100"/>
  <c r="J45" i="100"/>
  <c r="I45" i="100"/>
  <c r="H45" i="100"/>
  <c r="G45" i="100"/>
  <c r="F45" i="100"/>
  <c r="D45" i="100"/>
  <c r="E45" i="100" s="1"/>
  <c r="O44" i="100"/>
  <c r="N44" i="100"/>
  <c r="M44" i="100"/>
  <c r="L44" i="100"/>
  <c r="K44" i="100"/>
  <c r="J44" i="100"/>
  <c r="I44" i="100"/>
  <c r="H44" i="100"/>
  <c r="G44" i="100"/>
  <c r="F44" i="100"/>
  <c r="E44" i="100"/>
  <c r="D44" i="100"/>
  <c r="C43" i="100"/>
  <c r="C42" i="100"/>
  <c r="O41" i="100"/>
  <c r="N41" i="100"/>
  <c r="M41" i="100"/>
  <c r="L41" i="100"/>
  <c r="K41" i="100"/>
  <c r="J41" i="100"/>
  <c r="I41" i="100"/>
  <c r="H41" i="100"/>
  <c r="G41" i="100"/>
  <c r="F41" i="100"/>
  <c r="E41" i="100"/>
  <c r="D41" i="100"/>
  <c r="O45" i="69"/>
  <c r="N45" i="69"/>
  <c r="M45" i="69"/>
  <c r="L45" i="69"/>
  <c r="K45" i="69"/>
  <c r="J45" i="69"/>
  <c r="I45" i="69"/>
  <c r="H45" i="69"/>
  <c r="G45" i="69"/>
  <c r="F45" i="69"/>
  <c r="D45" i="69"/>
  <c r="E45" i="69" s="1"/>
  <c r="O44" i="69"/>
  <c r="N44" i="69"/>
  <c r="M44" i="69"/>
  <c r="L44" i="69"/>
  <c r="K44" i="69"/>
  <c r="J44" i="69"/>
  <c r="I44" i="69"/>
  <c r="H44" i="69"/>
  <c r="G44" i="69"/>
  <c r="F44" i="69"/>
  <c r="E44" i="69"/>
  <c r="D44" i="69"/>
  <c r="C43" i="69"/>
  <c r="C42" i="69"/>
  <c r="O41" i="69"/>
  <c r="N41" i="69"/>
  <c r="M41" i="69"/>
  <c r="L41" i="69"/>
  <c r="K41" i="69"/>
  <c r="J41" i="69"/>
  <c r="I41" i="69"/>
  <c r="H41" i="69"/>
  <c r="G41" i="69"/>
  <c r="F41" i="69"/>
  <c r="E41" i="69"/>
  <c r="D41" i="69"/>
  <c r="O48" i="18"/>
  <c r="N48" i="18"/>
  <c r="M48" i="18"/>
  <c r="L48" i="18"/>
  <c r="K48" i="18"/>
  <c r="J48" i="18"/>
  <c r="I48" i="18"/>
  <c r="H48" i="18"/>
  <c r="G48" i="18"/>
  <c r="F48" i="18"/>
  <c r="D48" i="18"/>
  <c r="E48" i="18" s="1"/>
  <c r="O47" i="18"/>
  <c r="N47" i="18"/>
  <c r="M47" i="18"/>
  <c r="L47" i="18"/>
  <c r="K47" i="18"/>
  <c r="J47" i="18"/>
  <c r="I47" i="18"/>
  <c r="H47" i="18"/>
  <c r="G47" i="18"/>
  <c r="F47" i="18"/>
  <c r="E47" i="18"/>
  <c r="D47" i="18"/>
  <c r="C46" i="18"/>
  <c r="C45" i="18"/>
  <c r="O44" i="18"/>
  <c r="N44" i="18"/>
  <c r="M44" i="18"/>
  <c r="L44" i="18"/>
  <c r="K44" i="18"/>
  <c r="J44" i="18"/>
  <c r="I44" i="18"/>
  <c r="H44" i="18"/>
  <c r="G44" i="18"/>
  <c r="F44" i="18"/>
  <c r="E44" i="18"/>
  <c r="D44" i="18"/>
  <c r="O42" i="95"/>
  <c r="N42" i="95"/>
  <c r="M42" i="95"/>
  <c r="L42" i="95"/>
  <c r="K42" i="95"/>
  <c r="J42" i="95"/>
  <c r="I42" i="95"/>
  <c r="H42" i="95"/>
  <c r="G42" i="95"/>
  <c r="F42" i="95"/>
  <c r="D42" i="95"/>
  <c r="E42" i="95" s="1"/>
  <c r="O41" i="95"/>
  <c r="N41" i="95"/>
  <c r="M41" i="95"/>
  <c r="L41" i="95"/>
  <c r="K41" i="95"/>
  <c r="J41" i="95"/>
  <c r="I41" i="95"/>
  <c r="H41" i="95"/>
  <c r="G41" i="95"/>
  <c r="F41" i="95"/>
  <c r="E41" i="95"/>
  <c r="D41" i="95"/>
  <c r="C40" i="95"/>
  <c r="C39" i="95"/>
  <c r="O38" i="95"/>
  <c r="N38" i="95"/>
  <c r="M38" i="95"/>
  <c r="L38" i="95"/>
  <c r="K38" i="95"/>
  <c r="J38" i="95"/>
  <c r="I38" i="95"/>
  <c r="H38" i="95"/>
  <c r="G38" i="95"/>
  <c r="F38" i="95"/>
  <c r="E38" i="95"/>
  <c r="D38" i="95"/>
  <c r="O42" i="94"/>
  <c r="N42" i="94"/>
  <c r="M42" i="94"/>
  <c r="L42" i="94"/>
  <c r="K42" i="94"/>
  <c r="J42" i="94"/>
  <c r="I42" i="94"/>
  <c r="H42" i="94"/>
  <c r="G42" i="94"/>
  <c r="F42" i="94"/>
  <c r="E42" i="94"/>
  <c r="D42" i="94"/>
  <c r="D41" i="94"/>
  <c r="C40" i="94"/>
  <c r="C39" i="94"/>
  <c r="O38" i="94"/>
  <c r="N38" i="94"/>
  <c r="M38" i="94"/>
  <c r="L38" i="94"/>
  <c r="K38" i="94"/>
  <c r="J38" i="94"/>
  <c r="I38" i="94"/>
  <c r="H38" i="94"/>
  <c r="G38" i="94"/>
  <c r="F38" i="94"/>
  <c r="E38" i="94"/>
  <c r="D38" i="94"/>
  <c r="O43" i="93"/>
  <c r="N43" i="93"/>
  <c r="M43" i="93"/>
  <c r="L43" i="93"/>
  <c r="K43" i="93"/>
  <c r="J43" i="93"/>
  <c r="I43" i="93"/>
  <c r="H43" i="93"/>
  <c r="G43" i="93"/>
  <c r="F43" i="93"/>
  <c r="D43" i="93"/>
  <c r="E43" i="93" s="1"/>
  <c r="O42" i="93"/>
  <c r="N42" i="93"/>
  <c r="M42" i="93"/>
  <c r="L42" i="93"/>
  <c r="K42" i="93"/>
  <c r="J42" i="93"/>
  <c r="I42" i="93"/>
  <c r="H42" i="93"/>
  <c r="G42" i="93"/>
  <c r="F42" i="93"/>
  <c r="E42" i="93"/>
  <c r="D42" i="93"/>
  <c r="C41" i="93"/>
  <c r="C40" i="93"/>
  <c r="O39" i="93"/>
  <c r="N39" i="93"/>
  <c r="M39" i="93"/>
  <c r="L39" i="93"/>
  <c r="K39" i="93"/>
  <c r="J39" i="93"/>
  <c r="I39" i="93"/>
  <c r="H39" i="93"/>
  <c r="G39" i="93"/>
  <c r="F39" i="93"/>
  <c r="E39" i="93"/>
  <c r="D39" i="93"/>
  <c r="O41" i="92"/>
  <c r="N41" i="92"/>
  <c r="M41" i="92"/>
  <c r="L41" i="92"/>
  <c r="K41" i="92"/>
  <c r="J41" i="92"/>
  <c r="I41" i="92"/>
  <c r="H41" i="92"/>
  <c r="G41" i="92"/>
  <c r="F41" i="92"/>
  <c r="D41" i="92"/>
  <c r="E41" i="92" s="1"/>
  <c r="O40" i="92"/>
  <c r="N40" i="92"/>
  <c r="M40" i="92"/>
  <c r="L40" i="92"/>
  <c r="K40" i="92"/>
  <c r="J40" i="92"/>
  <c r="I40" i="92"/>
  <c r="H40" i="92"/>
  <c r="G40" i="92"/>
  <c r="F40" i="92"/>
  <c r="E40" i="92"/>
  <c r="D40" i="92"/>
  <c r="C39" i="92"/>
  <c r="C38" i="92"/>
  <c r="O37" i="92"/>
  <c r="N37" i="92"/>
  <c r="M37" i="92"/>
  <c r="L37" i="92"/>
  <c r="K37" i="92"/>
  <c r="J37" i="92"/>
  <c r="I37" i="92"/>
  <c r="H37" i="92"/>
  <c r="G37" i="92"/>
  <c r="F37" i="92"/>
  <c r="E37" i="92"/>
  <c r="D37" i="92"/>
  <c r="O43" i="91"/>
  <c r="N43" i="91"/>
  <c r="M43" i="91"/>
  <c r="L43" i="91"/>
  <c r="K43" i="91"/>
  <c r="J43" i="91"/>
  <c r="I43" i="91"/>
  <c r="H43" i="91"/>
  <c r="G43" i="91"/>
  <c r="F43" i="91"/>
  <c r="D43" i="91"/>
  <c r="E43" i="91" s="1"/>
  <c r="O42" i="91"/>
  <c r="N42" i="91"/>
  <c r="M42" i="91"/>
  <c r="L42" i="91"/>
  <c r="K42" i="91"/>
  <c r="J42" i="91"/>
  <c r="I42" i="91"/>
  <c r="H42" i="91"/>
  <c r="G42" i="91"/>
  <c r="F42" i="91"/>
  <c r="E42" i="91"/>
  <c r="D42" i="91"/>
  <c r="C41" i="91"/>
  <c r="C40" i="91"/>
  <c r="O39" i="91"/>
  <c r="N39" i="91"/>
  <c r="M39" i="91"/>
  <c r="L39" i="91"/>
  <c r="K39" i="91"/>
  <c r="J39" i="91"/>
  <c r="I39" i="91"/>
  <c r="H39" i="91"/>
  <c r="G39" i="91"/>
  <c r="F39" i="91"/>
  <c r="E39" i="91"/>
  <c r="D39" i="91"/>
  <c r="O42" i="90"/>
  <c r="N42" i="90"/>
  <c r="M42" i="90"/>
  <c r="L42" i="90"/>
  <c r="K42" i="90"/>
  <c r="J42" i="90"/>
  <c r="I42" i="90"/>
  <c r="H42" i="90"/>
  <c r="G42" i="90"/>
  <c r="F42" i="90"/>
  <c r="D42" i="90"/>
  <c r="E42" i="90" s="1"/>
  <c r="O41" i="90"/>
  <c r="N41" i="90"/>
  <c r="M41" i="90"/>
  <c r="L41" i="90"/>
  <c r="K41" i="90"/>
  <c r="J41" i="90"/>
  <c r="I41" i="90"/>
  <c r="H41" i="90"/>
  <c r="G41" i="90"/>
  <c r="F41" i="90"/>
  <c r="E41" i="90"/>
  <c r="D41" i="90"/>
  <c r="C40" i="90"/>
  <c r="C39" i="90"/>
  <c r="O38" i="90"/>
  <c r="N38" i="90"/>
  <c r="M38" i="90"/>
  <c r="L38" i="90"/>
  <c r="K38" i="90"/>
  <c r="J38" i="90"/>
  <c r="I38" i="90"/>
  <c r="H38" i="90"/>
  <c r="G38" i="90"/>
  <c r="F38" i="90"/>
  <c r="E38" i="90"/>
  <c r="D38" i="90"/>
  <c r="O46" i="88"/>
  <c r="N46" i="88"/>
  <c r="M46" i="88"/>
  <c r="L46" i="88"/>
  <c r="K46" i="88"/>
  <c r="J46" i="88"/>
  <c r="I46" i="88"/>
  <c r="H46" i="88"/>
  <c r="D46" i="88"/>
  <c r="E46" i="88" s="1"/>
  <c r="F46" i="88" s="1"/>
  <c r="G46" i="88" s="1"/>
  <c r="O45" i="88"/>
  <c r="N45" i="88"/>
  <c r="M45" i="88"/>
  <c r="L45" i="88"/>
  <c r="K45" i="88"/>
  <c r="J45" i="88"/>
  <c r="I45" i="88"/>
  <c r="H45" i="88"/>
  <c r="G45" i="88"/>
  <c r="F45" i="88"/>
  <c r="E45" i="88"/>
  <c r="D45" i="88"/>
  <c r="C44" i="88"/>
  <c r="C43" i="88"/>
  <c r="O42" i="88"/>
  <c r="N42" i="88"/>
  <c r="M42" i="88"/>
  <c r="L42" i="88"/>
  <c r="K42" i="88"/>
  <c r="J42" i="88"/>
  <c r="I42" i="88"/>
  <c r="H42" i="88"/>
  <c r="G42" i="88"/>
  <c r="F42" i="88"/>
  <c r="E42" i="88"/>
  <c r="D42" i="88"/>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45" i="12"/>
  <c r="N45" i="12"/>
  <c r="M45" i="12"/>
  <c r="L45" i="12"/>
  <c r="K45" i="12"/>
  <c r="J45" i="12"/>
  <c r="I45" i="12"/>
  <c r="H45" i="12"/>
  <c r="D45" i="12"/>
  <c r="E45" i="12" s="1"/>
  <c r="F45" i="12" s="1"/>
  <c r="G45" i="12" s="1"/>
  <c r="O44" i="12"/>
  <c r="N44" i="12"/>
  <c r="M44" i="12"/>
  <c r="L44" i="12"/>
  <c r="K44" i="12"/>
  <c r="J44" i="12"/>
  <c r="I44" i="12"/>
  <c r="H44" i="12"/>
  <c r="G44" i="12"/>
  <c r="F44" i="12"/>
  <c r="E44" i="12"/>
  <c r="D44" i="12"/>
  <c r="C43" i="12"/>
  <c r="C42" i="12"/>
  <c r="O41" i="12"/>
  <c r="N41" i="12"/>
  <c r="M41" i="12"/>
  <c r="L41" i="12"/>
  <c r="K41" i="12"/>
  <c r="J41" i="12"/>
  <c r="I41" i="12"/>
  <c r="H41" i="12"/>
  <c r="G41" i="12"/>
  <c r="F41" i="12"/>
  <c r="E41" i="12"/>
  <c r="D41" i="12"/>
  <c r="O47" i="81"/>
  <c r="N47" i="81"/>
  <c r="M47" i="81"/>
  <c r="L47" i="81"/>
  <c r="K47" i="81"/>
  <c r="J47" i="81"/>
  <c r="I47" i="81"/>
  <c r="H47" i="81"/>
  <c r="G47" i="81"/>
  <c r="F47" i="81"/>
  <c r="E47" i="81"/>
  <c r="D47" i="81"/>
  <c r="O46" i="81"/>
  <c r="N46" i="81"/>
  <c r="M46" i="81"/>
  <c r="L46" i="81"/>
  <c r="K46" i="81"/>
  <c r="J46" i="81"/>
  <c r="I46" i="81"/>
  <c r="H46" i="81"/>
  <c r="G46" i="81"/>
  <c r="F46" i="81"/>
  <c r="E46" i="81"/>
  <c r="D46" i="81"/>
  <c r="C45" i="81"/>
  <c r="C44" i="81"/>
  <c r="O43" i="81"/>
  <c r="N43" i="81"/>
  <c r="M43" i="81"/>
  <c r="L43" i="81"/>
  <c r="K43" i="81"/>
  <c r="J43" i="81"/>
  <c r="I43" i="81"/>
  <c r="H43" i="81"/>
  <c r="G43" i="81"/>
  <c r="F43" i="81"/>
  <c r="E43" i="81"/>
  <c r="D43" i="81"/>
  <c r="O47" i="10"/>
  <c r="N47" i="10"/>
  <c r="M47" i="10"/>
  <c r="L47" i="10"/>
  <c r="K47" i="10"/>
  <c r="J47" i="10"/>
  <c r="I47" i="10"/>
  <c r="H47" i="10"/>
  <c r="G47" i="10"/>
  <c r="F47" i="10"/>
  <c r="E47" i="10"/>
  <c r="D47" i="10"/>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9" i="2"/>
  <c r="N49" i="2"/>
  <c r="M49" i="2"/>
  <c r="L49" i="2"/>
  <c r="K49" i="2"/>
  <c r="J49" i="2"/>
  <c r="I49" i="2"/>
  <c r="H49" i="2"/>
  <c r="G49" i="2"/>
  <c r="F49" i="2"/>
  <c r="E49" i="2"/>
  <c r="D49" i="2"/>
  <c r="O48" i="2"/>
  <c r="N48" i="2"/>
  <c r="M48" i="2"/>
  <c r="L48" i="2"/>
  <c r="K48" i="2"/>
  <c r="J48" i="2"/>
  <c r="I48" i="2"/>
  <c r="H48" i="2"/>
  <c r="G48" i="2"/>
  <c r="F48" i="2"/>
  <c r="E48" i="2"/>
  <c r="C47" i="2"/>
  <c r="C46" i="2"/>
  <c r="O45" i="2"/>
  <c r="N45" i="2"/>
  <c r="M45" i="2"/>
  <c r="L45" i="2"/>
  <c r="K45" i="2"/>
  <c r="J45" i="2"/>
  <c r="I45" i="2"/>
  <c r="H45" i="2"/>
  <c r="G45" i="2"/>
  <c r="F45" i="2"/>
  <c r="E45" i="2"/>
  <c r="O46" i="68"/>
  <c r="N46" i="68"/>
  <c r="M46" i="68"/>
  <c r="L46" i="68"/>
  <c r="K46" i="68"/>
  <c r="J46" i="68"/>
  <c r="I46" i="68"/>
  <c r="H46" i="68"/>
  <c r="G46" i="68"/>
  <c r="F46" i="68"/>
  <c r="E46" i="68"/>
  <c r="D46" i="68"/>
  <c r="O45" i="68"/>
  <c r="N45" i="68"/>
  <c r="M45" i="68"/>
  <c r="L45" i="68"/>
  <c r="K45" i="68"/>
  <c r="J45" i="68"/>
  <c r="I45" i="68"/>
  <c r="H45" i="68"/>
  <c r="G45" i="68"/>
  <c r="F45" i="68"/>
  <c r="E45" i="68"/>
  <c r="D45" i="68"/>
  <c r="C44" i="68"/>
  <c r="C43" i="68"/>
  <c r="O42" i="68"/>
  <c r="N42" i="68"/>
  <c r="M42" i="68"/>
  <c r="L42" i="68"/>
  <c r="K42" i="68"/>
  <c r="J42" i="68"/>
  <c r="I42" i="68"/>
  <c r="H42" i="68"/>
  <c r="G42" i="68"/>
  <c r="F42" i="68"/>
  <c r="E42" i="68"/>
  <c r="D42" i="68"/>
  <c r="O43" i="8"/>
  <c r="N43" i="8"/>
  <c r="M43" i="8"/>
  <c r="L43" i="8"/>
  <c r="K43" i="8"/>
  <c r="J43" i="8"/>
  <c r="I43" i="8"/>
  <c r="H43" i="8"/>
  <c r="G43" i="8"/>
  <c r="F43" i="8"/>
  <c r="D43" i="8"/>
  <c r="E43" i="8" s="1"/>
  <c r="O42" i="8"/>
  <c r="N42" i="8"/>
  <c r="M42" i="8"/>
  <c r="L42" i="8"/>
  <c r="K42" i="8"/>
  <c r="J42" i="8"/>
  <c r="I42" i="8"/>
  <c r="H42" i="8"/>
  <c r="G42" i="8"/>
  <c r="F42" i="8"/>
  <c r="E42" i="8"/>
  <c r="D42" i="8"/>
  <c r="C41" i="8"/>
  <c r="C40" i="8"/>
  <c r="O39" i="8"/>
  <c r="N39" i="8"/>
  <c r="M39" i="8"/>
  <c r="L39" i="8"/>
  <c r="K39" i="8"/>
  <c r="J39" i="8"/>
  <c r="I39" i="8"/>
  <c r="H39" i="8"/>
  <c r="G39" i="8"/>
  <c r="F39" i="8"/>
  <c r="E39" i="8"/>
  <c r="D39" i="8"/>
  <c r="O42" i="48"/>
  <c r="N42" i="48"/>
  <c r="M42" i="48"/>
  <c r="L42" i="48"/>
  <c r="K42" i="48"/>
  <c r="J42" i="48"/>
  <c r="I42" i="48"/>
  <c r="H42" i="48"/>
  <c r="E42" i="48"/>
  <c r="F42" i="48" s="1"/>
  <c r="G42" i="48" s="1"/>
  <c r="D42" i="48"/>
  <c r="O41" i="48"/>
  <c r="N41" i="48"/>
  <c r="M41" i="48"/>
  <c r="L41" i="48"/>
  <c r="K41" i="48"/>
  <c r="J41" i="48"/>
  <c r="I41" i="48"/>
  <c r="H41" i="48"/>
  <c r="G41" i="48"/>
  <c r="F41" i="48"/>
  <c r="E41" i="48"/>
  <c r="D41" i="48"/>
  <c r="C40" i="48"/>
  <c r="C39" i="48"/>
  <c r="O38" i="48"/>
  <c r="N38" i="48"/>
  <c r="M38" i="48"/>
  <c r="L38" i="48"/>
  <c r="K38" i="48"/>
  <c r="J38" i="48"/>
  <c r="I38" i="48"/>
  <c r="H38" i="48"/>
  <c r="G38" i="48"/>
  <c r="F38" i="48"/>
  <c r="E38" i="48"/>
  <c r="D38" i="48"/>
  <c r="O45" i="4"/>
  <c r="N45" i="4"/>
  <c r="M45" i="4"/>
  <c r="L45" i="4"/>
  <c r="K45" i="4"/>
  <c r="J45" i="4"/>
  <c r="I45" i="4"/>
  <c r="H45" i="4"/>
  <c r="G45" i="4"/>
  <c r="F45" i="4"/>
  <c r="D45" i="4"/>
  <c r="E45" i="4" s="1"/>
  <c r="O44" i="4"/>
  <c r="N44" i="4"/>
  <c r="M44" i="4"/>
  <c r="L44" i="4"/>
  <c r="K44" i="4"/>
  <c r="J44" i="4"/>
  <c r="I44" i="4"/>
  <c r="H44" i="4"/>
  <c r="G44" i="4"/>
  <c r="F44" i="4"/>
  <c r="E44" i="4"/>
  <c r="D44" i="4"/>
  <c r="C43" i="4"/>
  <c r="C42" i="4"/>
  <c r="O41" i="4"/>
  <c r="N41" i="4"/>
  <c r="M41" i="4"/>
  <c r="L41" i="4"/>
  <c r="K41" i="4"/>
  <c r="J41" i="4"/>
  <c r="I41" i="4"/>
  <c r="H41" i="4"/>
  <c r="G41" i="4"/>
  <c r="F41" i="4"/>
  <c r="E41" i="4"/>
  <c r="D41" i="4"/>
</calcChain>
</file>

<file path=xl/sharedStrings.xml><?xml version="1.0" encoding="utf-8"?>
<sst xmlns="http://schemas.openxmlformats.org/spreadsheetml/2006/main" count="2956" uniqueCount="584">
  <si>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</si>
  <si>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</si>
  <si>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</si>
  <si>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</si>
  <si>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</si>
  <si>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</si>
  <si>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</si>
  <si>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</si>
  <si>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</si>
  <si>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</si>
  <si>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</si>
  <si>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</si>
  <si>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</si>
  <si>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</si>
  <si>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</si>
  <si>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</si>
  <si>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</si>
  <si>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</si>
  <si>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</si>
  <si>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</si>
  <si>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</si>
  <si>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</si>
  <si>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</si>
  <si>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</si>
  <si>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</si>
  <si>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</si>
  <si>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</si>
  <si>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</si>
  <si>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Documental</t>
  </si>
  <si>
    <t>Comunicaciones</t>
  </si>
  <si>
    <t>Oportunidad de la compra</t>
  </si>
  <si>
    <t>OBJETIVOS DE CALIDAD</t>
  </si>
  <si>
    <t>NOMBRE INDICADOR</t>
  </si>
  <si>
    <t>TIPO INDICADOR</t>
  </si>
  <si>
    <t>META ANUAL</t>
  </si>
  <si>
    <t xml:space="preserve">RESULTADO </t>
  </si>
  <si>
    <t>Eficacia</t>
  </si>
  <si>
    <t>Anual</t>
  </si>
  <si>
    <t>Trimestral</t>
  </si>
  <si>
    <t>Efectividad</t>
  </si>
  <si>
    <t>Semestral</t>
  </si>
  <si>
    <t>5. Instituir un Gobierno Universitario Digital, Caracterizado por el autocontrol, el control social, las buenas practicas y el control social universitario</t>
  </si>
  <si>
    <t>Admisiones y Registro</t>
  </si>
  <si>
    <t>Eficiencia</t>
  </si>
  <si>
    <t>Control Interno</t>
  </si>
  <si>
    <t>Financiera</t>
  </si>
  <si>
    <t>Talento Humano</t>
  </si>
  <si>
    <t>Mejoras cerradas/Total de mejoras por proceso</t>
  </si>
  <si>
    <t xml:space="preserve">Oportunidad en pagos </t>
  </si>
  <si>
    <t>Eficacia en el control de riesgos</t>
  </si>
  <si>
    <t>(No de riesgos residuales (A - E) que cambian de zona/Total de riesgos Altos y Extremos Inherentes)*100</t>
  </si>
  <si>
    <t>(No de riesgos residuales (A - E) que cambian de zona</t>
  </si>
  <si>
    <t>Sistemas Integrados de Gestión</t>
  </si>
  <si>
    <t>Estratégico</t>
  </si>
  <si>
    <t>PÁGINA: 1 de 1</t>
  </si>
  <si>
    <t>PROCESO GESTIÓN</t>
  </si>
  <si>
    <t>MATRIZ DE MEDICIÓN Y SEGUIMIENTO A LOS PROCESOS DE GESTIÓN</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</si>
  <si>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</si>
  <si>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</si>
  <si>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</si>
  <si>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Apoyo Académico</t>
  </si>
  <si>
    <t>ACCIÓN FORMULADA</t>
  </si>
  <si>
    <t>MCT-1</t>
  </si>
  <si>
    <t>MCT-2</t>
  </si>
  <si>
    <t>MCT-3</t>
  </si>
  <si>
    <t>Actividades programadas*100</t>
  </si>
  <si>
    <t>Actividades ejecutadas</t>
  </si>
  <si>
    <t>ECO-1</t>
  </si>
  <si>
    <t>SAC-1</t>
  </si>
  <si>
    <t>Servicio de Atención al Ciudadano</t>
  </si>
  <si>
    <t>Planeación Institucional</t>
  </si>
  <si>
    <t>ADO-1</t>
  </si>
  <si>
    <t>EPI-2</t>
  </si>
  <si>
    <t>EPI-1</t>
  </si>
  <si>
    <t>RESPONSABLE</t>
  </si>
  <si>
    <t>ABS-3</t>
  </si>
  <si>
    <t>ABS-4</t>
  </si>
  <si>
    <t>ABS-1</t>
  </si>
  <si>
    <t>ABS-2</t>
  </si>
  <si>
    <t>SCI-1</t>
  </si>
  <si>
    <t>SCI-2</t>
  </si>
  <si>
    <t>AFI-1</t>
  </si>
  <si>
    <t>AFI-2</t>
  </si>
  <si>
    <t>ATH-1</t>
  </si>
  <si>
    <t>ATH-2</t>
  </si>
  <si>
    <t>ATH-3</t>
  </si>
  <si>
    <t>EPR-1</t>
  </si>
  <si>
    <t>MFA-6</t>
  </si>
  <si>
    <t>MIU-1</t>
  </si>
  <si>
    <t>MIU-2</t>
  </si>
  <si>
    <t>MIU-3</t>
  </si>
  <si>
    <t>MIU-4</t>
  </si>
  <si>
    <t>AAA-1</t>
  </si>
  <si>
    <t>Formación y Aprendizaje</t>
  </si>
  <si>
    <t>Ciencia, Tecnología e Innovación</t>
  </si>
  <si>
    <t>Seguimiento, Medición, Análisis y Evaluación</t>
  </si>
  <si>
    <t>Proyectos Especiales y Relaciones Interinstitucionales</t>
  </si>
  <si>
    <t xml:space="preserve">Comunicaciones </t>
  </si>
  <si>
    <t>Cumplimiento de Calendario Académico</t>
  </si>
  <si>
    <t>Medición de satisfacción del cliente</t>
  </si>
  <si>
    <t>Total proveedores*100</t>
  </si>
  <si>
    <t>Total cuentas pagadas fechas establecidas</t>
  </si>
  <si>
    <t>Total cuentas pagadas*100</t>
  </si>
  <si>
    <t>Total cartera recuperada</t>
  </si>
  <si>
    <t>Cobertura de las capacitaciones</t>
  </si>
  <si>
    <t xml:space="preserve">Nivel de mejoramiento </t>
  </si>
  <si>
    <t>FRENTES DEL PLAN ESTRATÉGICO</t>
  </si>
  <si>
    <t>LINEAMIENTOS DE LA POLÍTICA DE CALIDAD</t>
  </si>
  <si>
    <t>FÓRMULA</t>
  </si>
  <si>
    <t>SEGUIMIENTO MEDICIÓN</t>
  </si>
  <si>
    <t>AAA-2</t>
  </si>
  <si>
    <t>Director(a) de Autoevaluación y Acreditación</t>
  </si>
  <si>
    <t>MFA-7</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</si>
  <si>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</si>
  <si>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</si>
  <si>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</si>
  <si>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</si>
  <si>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</si>
  <si>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</si>
  <si>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</si>
  <si>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</si>
  <si>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</si>
  <si>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</si>
  <si>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</si>
  <si>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</si>
  <si>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</si>
  <si>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</si>
  <si>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</si>
  <si>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Jefe de la Oficina de Compras</t>
  </si>
  <si>
    <t>Bienes y Servicios - Compras</t>
  </si>
  <si>
    <t>Director(a) Financiera</t>
  </si>
  <si>
    <t>Director(a) de Talento Humano</t>
  </si>
  <si>
    <t>Director(a) de Control Interno</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</si>
  <si>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</si>
  <si>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</si>
  <si>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</si>
  <si>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Frente Estratégico IV: Ciencia, Tecnología, Investigación, Innovación</t>
  </si>
  <si>
    <t>Frente Estratégico V: Internacionalización: Dialogar con el mundo.</t>
  </si>
  <si>
    <t>4. Propiciar la gestión de la internacionalización: dialogar con el mundo.</t>
  </si>
  <si>
    <t>Frente Estratégico VI: Gobierno Universitario Digital</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</si>
  <si>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</si>
  <si>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</si>
  <si>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</si>
  <si>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</si>
  <si>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personas capacitadas</t>
  </si>
  <si>
    <t>Total cartera por matriculas*100</t>
  </si>
  <si>
    <t>Informes de gestión de la oficina de apoyo financiero</t>
  </si>
  <si>
    <t>AFIr055 y resolución DIAN</t>
  </si>
  <si>
    <t>Recuperación de cartera</t>
  </si>
  <si>
    <t>Recuperación de IVA</t>
  </si>
  <si>
    <t>AFI-3</t>
  </si>
  <si>
    <t>Informe de gestión de la oficina de admisiones y registro</t>
  </si>
  <si>
    <t>Inscripciones efectivas</t>
  </si>
  <si>
    <t>Inscritos efectivos</t>
  </si>
  <si>
    <t>Total aspirantes inscritos*100</t>
  </si>
  <si>
    <t>(Inscritos efectivos/total de aspirantes inscritos) *100</t>
  </si>
  <si>
    <t>Frente Estratégico II: Cultura Académica, Científica y Formativa</t>
  </si>
  <si>
    <t>3. Generar Investigación aplicada, sistemática y de impacto</t>
  </si>
  <si>
    <t>(Total proveedores calificados mayor a 70/Total proveedores)*100</t>
  </si>
  <si>
    <t>Total proveedores calificados mayor a 70</t>
  </si>
  <si>
    <t>Sistemas y Tecnología</t>
  </si>
  <si>
    <t>ASI-1</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</si>
  <si>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</si>
  <si>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</si>
  <si>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</si>
  <si>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</si>
  <si>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Institucionales</t>
  </si>
  <si>
    <t>INS-1</t>
  </si>
  <si>
    <t>INS-2</t>
  </si>
  <si>
    <t>Todos los Procesos</t>
  </si>
  <si>
    <t>AAA-3</t>
  </si>
  <si>
    <t>AAA-4</t>
  </si>
  <si>
    <t>Base de datos seguimiento al avance de planes de mejora</t>
  </si>
  <si>
    <t>Todos</t>
  </si>
  <si>
    <t>FECHA DE ACTUALIZACIÓN:</t>
  </si>
  <si>
    <t>AÑO</t>
  </si>
  <si>
    <t>DÍA</t>
  </si>
  <si>
    <t>Nivel de mejoramiento</t>
  </si>
  <si>
    <t>Cumplimiento ejecución presupuestal POAI</t>
  </si>
  <si>
    <t>(Vr. Total ejecutado / Vr. Total Proyectos)*100</t>
  </si>
  <si>
    <t>Vr. Total ejecutado</t>
  </si>
  <si>
    <t>Vr. Total Proyectos*100</t>
  </si>
  <si>
    <t>INS-3</t>
  </si>
  <si>
    <t>ALINEACIÓN DE LOS INDICADORES CON LOS DOCUMENTOS ESTRATÉGICOS Y LOS OBJETIVOS DE CALIDAD</t>
  </si>
  <si>
    <t>Seguimiento POAI</t>
  </si>
  <si>
    <t>Matrices de Riesgo</t>
  </si>
  <si>
    <t>Informe Encuestas Satisfacción</t>
  </si>
  <si>
    <t>Cronograma de Actividades</t>
  </si>
  <si>
    <t>Registros evaluados
Banco de Proveedores</t>
  </si>
  <si>
    <t>Hoja de Ruta Compras</t>
  </si>
  <si>
    <t>Aplicativo SAIC</t>
  </si>
  <si>
    <t>ESG-1</t>
  </si>
  <si>
    <t>ESG-2</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</si>
  <si>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</si>
  <si>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</si>
  <si>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</si>
  <si>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Sistemas Integrados de Gestión - Calidad</t>
  </si>
  <si>
    <t>MAR-1</t>
  </si>
  <si>
    <t>MAR-2</t>
  </si>
  <si>
    <t>Base de datos procedimiento Inscripción y Selección de Aspirantes</t>
  </si>
  <si>
    <t>Base de datos pagos</t>
  </si>
  <si>
    <t>Sumatoria de los niveles de cumplimiento de los indicadores de los procesos</t>
  </si>
  <si>
    <t>Matriz de medición y seguimiento a los procesos</t>
  </si>
  <si>
    <t>Cumplimiento en indicadores</t>
  </si>
  <si>
    <t>INS-4</t>
  </si>
  <si>
    <t>NIVEL</t>
  </si>
  <si>
    <t>Base de datos de Educación Continuada - Oficina de Interacción universitaria</t>
  </si>
  <si>
    <t>Listado de asistencia</t>
  </si>
  <si>
    <t>Total currículos solicitados en plan de acción*100</t>
  </si>
  <si>
    <t>Total encuestas calificación mayor a 4</t>
  </si>
  <si>
    <t>Mejoras cerradas</t>
  </si>
  <si>
    <t>Total de mejoras por proceso*100</t>
  </si>
  <si>
    <t>Total de riesgos Altos y Extremos Inherentes)*100</t>
  </si>
  <si>
    <t>Máximo nivel de cumplimiento*100</t>
  </si>
  <si>
    <t xml:space="preserve">Jefe de la oficina asesora de Comunicaciones </t>
  </si>
  <si>
    <t>No aplica</t>
  </si>
  <si>
    <t>N/A</t>
  </si>
  <si>
    <t>CÓDIGO: ESGr027</t>
  </si>
  <si>
    <t>VERSIÓN: 4</t>
  </si>
  <si>
    <t>VIGENCIA: 2018-03-02</t>
  </si>
  <si>
    <t>MACROPROCESO ESTRATÉGICO</t>
  </si>
  <si>
    <t>PROCESO GESTIÓN SISTEMAS INTEGRADOS</t>
  </si>
  <si>
    <t>Jefe Oficina de Admisiones y Registro - Profesional Universitario I</t>
  </si>
  <si>
    <t>Gestor Servicio de Atención al Ciudadano</t>
  </si>
  <si>
    <t>Director de Sistemas y Tecnología</t>
  </si>
  <si>
    <t>Directora Financiera</t>
  </si>
  <si>
    <t>Equipo de trabajo control Interno</t>
  </si>
  <si>
    <t>Coordinadora de Calidad</t>
  </si>
  <si>
    <t>BIMENSUAL</t>
  </si>
  <si>
    <t>Autoevaluación y Acreditación</t>
  </si>
  <si>
    <t>EAA-1</t>
  </si>
  <si>
    <t>EAA-2</t>
  </si>
  <si>
    <t>Planes de mejoramiento producto de la Autoevaluación</t>
  </si>
  <si>
    <t>Eficacia en la obtención de Registros Calificados</t>
  </si>
  <si>
    <t>Total de programas académicos * 100</t>
  </si>
  <si>
    <t>(Total de planes de mejoramiento consolidados/Total de programas académicos) * 100</t>
  </si>
  <si>
    <t>Número de registros calificados otorgados</t>
  </si>
  <si>
    <t>Número de solicitud de registros calificados *100</t>
  </si>
  <si>
    <t>Cronograma seguimiento proceso de registro calificado (EAAF003)</t>
  </si>
  <si>
    <t>Total de planes de mejoramiento consolidados</t>
  </si>
  <si>
    <t>Planes de mejoramiento consolidados</t>
  </si>
  <si>
    <t>MFA-8</t>
  </si>
  <si>
    <t>MFA-9</t>
  </si>
  <si>
    <t>Monitorias Académicas</t>
  </si>
  <si>
    <t>Vicerrector Académico</t>
  </si>
  <si>
    <t xml:space="preserve">Número de monitores aprobados </t>
  </si>
  <si>
    <t>Número de monitores propuestos en plan de acción * 100</t>
  </si>
  <si>
    <t xml:space="preserve">Apoyo de formación posgradual </t>
  </si>
  <si>
    <t xml:space="preserve">Número de apoyos de formación posgradual ejecutados </t>
  </si>
  <si>
    <t xml:space="preserve">(Número de monitores aprobados / Número de monitores propuestos en plan) * 100 </t>
  </si>
  <si>
    <t>Plan de capacitación y perfeccionamiento docente</t>
  </si>
  <si>
    <t xml:space="preserve">Vicerrector (a) Académico </t>
  </si>
  <si>
    <t xml:space="preserve">Puntaje Promedio Pruebas Saber Pro </t>
  </si>
  <si>
    <t>Frente Estratégico III: Educación para la vida, los valores democráticos, la civilidad y la libertad</t>
  </si>
  <si>
    <t>La Universidad de Cundinamarca se compromete con una formación para la vida, valores democráticos, civilidad y libertad</t>
  </si>
  <si>
    <t>1. Ofrecer formación educadora para la vida, los valores democráticos, la civilidad y libertad</t>
  </si>
  <si>
    <t xml:space="preserve">Documental </t>
  </si>
  <si>
    <t>Jefe de Archivo y Correspondencia</t>
  </si>
  <si>
    <t xml:space="preserve"> Cumplimiento en actividades del plan de acción</t>
  </si>
  <si>
    <t>Cumplimiento en actividades del plan de acción</t>
  </si>
  <si>
    <t>Número de apoyos de formación posgradual programados en plan de acción * 100</t>
  </si>
  <si>
    <t>VERSIÓN: 5</t>
  </si>
  <si>
    <t>VIGENCIA: 2018-08-03</t>
  </si>
  <si>
    <t>FECHA</t>
  </si>
  <si>
    <t>DESCRIPCIÓN DE LA ACTUALIZACIÓN</t>
  </si>
  <si>
    <t>CARGO</t>
  </si>
  <si>
    <t>PÁGINA: 1 de 58</t>
  </si>
  <si>
    <t>Carolina Gómez Fontecha</t>
  </si>
  <si>
    <t>Publicación de la Matriz de Indicadores con la primera medición posterior a la Socialización de la Política y Objetivos de Calidad, Resolución 128 del 18 de Julio de 2017.</t>
  </si>
  <si>
    <t>Se reajusta meta del indicador "Consulta de Recursos Bibliográficos" del Proceso de Apoyo Académico, teniendo en cuenta el Plan de Acción 2017.</t>
  </si>
  <si>
    <t>Se complementa la fórmula del indicador "Rediseño de currículos" del Proceso de Formación y Aprendizaje.</t>
  </si>
  <si>
    <t>Se aumentan las metas de los indicadores "Cumplimiento Plan de mantenimiento automotor" y "Cumplimiento Plan de mantenimiento planta física" del Proceso de Bienes y Servicios.</t>
  </si>
  <si>
    <t>Se aumentan las metas de los indicadores "Uso de espacios académicos", "Calificación del servicio" y "Consulta de recursos bibliográficos" del Proceso de Apoyo Académico.</t>
  </si>
  <si>
    <t>Se reajusta meta del indicador "Suficiencia de material Bibliográfico" del Proceso de Apoyo Académico, teniendo en cuenta el Plan de Acción 2018.</t>
  </si>
  <si>
    <t>Se aumenta la meta del indicador "Cumplimiento de programas socioeconómicos" y se agregan los indicadores "Cobertura en espacios artísticos, culturales y musicales", "Cobertura en espacios para la Salud mental y física" y "Cobertura para actividades deportivas, recreativas y del tiempo libre" del Proceso de Bienestar Universitario.</t>
  </si>
  <si>
    <t>Se aumentan las metas de los indicadores "Cumplimiento en convenios", "Oferta programas de proyección social", "Cobertura de Programas de Proyección Social", "Cumplimiento en educación continuada" y "transferencias por convenios" del Proceso de Interacción Universitaria.</t>
  </si>
  <si>
    <t>Se aumentan las metas de los indicadores "Semilleros de investigación", "Publicación de artículos en revistas indexadas" y "Cumplimiento en ponencias" del Proceso de Ciencia, Tecnología e Innovación.</t>
  </si>
  <si>
    <t>Se aumenta la meta del indicador "Cumplimiento de calendario académico" del Proceso de Admisiones y Registro.</t>
  </si>
  <si>
    <t>Se reajusta meta del indicador "Digitalización de archivo" del Proceso Documental, teniendo en cuenta el Plan de Acción 2018.</t>
  </si>
  <si>
    <t>Se aumentan las metas de los indicadores "Medición de Satisfacción del cliente" e "Implementación Modelo Integrado de Planeación y Gestión" del Proceso Documental.</t>
  </si>
  <si>
    <t>Se reajusta meta del indicador "Cumplimiento plan de comunicaciones" del Proceso de Comunicaciones, teniendo en cuenta el Plan de Acción 2018.</t>
  </si>
  <si>
    <t>Se suprimen los indicadores "Resultados de la representación judicial" y "Hallazgos de entes externos en procesos de contratación" del Proceso Jurídico, a solicitud del Gestor Responsable.</t>
  </si>
  <si>
    <t xml:space="preserve">Vicerrector/a Académico </t>
  </si>
  <si>
    <t>Vicerrector (a) Académico</t>
  </si>
  <si>
    <t>Se aumentan las metas de los indicadores "Cumplimiento en Programa de Auditorías" e "Cumplimiento en Implementación del MECI" del Proceso Control Interno.</t>
  </si>
  <si>
    <t>Se aumentan las metas de los indicadores "Cumplimiento en el Cronograma de la migración ISO 9001:2015" y "Actualización de documentos", así como se reajusta el indicador "Acompañamiento a los Procesos" del Proceso Sistemas Integrados.</t>
  </si>
  <si>
    <t>Se suprime el indicador "Cubrimiento para el levantamiento de activos de la información" del Proceso Sistemas y Tecnología, a solicitud del Gestor Responsable.</t>
  </si>
  <si>
    <t>Con la creación del Proceso de Autoevaluación y Acreditación, 2 indicadores que tenía Formación y Aprendizaje pasan a ser parte integral de este nuevo proceso "Cumplimiento en cronograma voluntario de acreditación" y "Cumplimiento en cronograma obligatorio de acreditación".</t>
  </si>
  <si>
    <t>Se aumenta la meta del indicador institucional "Eficacia en el control de riesgos".</t>
  </si>
  <si>
    <t>Se reajusta meta del indicador "Consulta de recursos bibliográficos" del Proceso de Apoyo Académico, teniendo en cuenta el Plan de Acción 2018.</t>
  </si>
  <si>
    <t>Se reajusta meta del indicador "Cumplimiento en convenios" del Proceso de Interacción Universitaria, teniendo en cuenta ajustes al Plan de Acción 2018.</t>
  </si>
  <si>
    <t>Se realiza ajuste y actualización de los nuevos indicadores del Proceso de Autoevaluación y Acreditación, con el fin de ser mas objetivos en la información que se quiere evaluar. Se definen los siguientes indicadores: "Eficacia en la obtención de registros calificados" y "Planes de mejoramiento producto de la autoevaluación".</t>
  </si>
  <si>
    <t>Total encuestas*100</t>
  </si>
  <si>
    <t>Obras artísticas registradas</t>
  </si>
  <si>
    <t>Número de obras artísticas registradas</t>
  </si>
  <si>
    <t>Grupos de investigación avalados institucionalmente y registrados ante Colciencias</t>
  </si>
  <si>
    <t>Numero de Grupos de investigación avalados institucionalmente sujeto a convocatoria de Colciencias</t>
  </si>
  <si>
    <t>Página Colciencias - GrupLac
Informes parciales MCTr026 o finales proyectos de Investigación MCTr027</t>
  </si>
  <si>
    <t xml:space="preserve">Investigadores de la Universidad, reconocidos ante Colciencias.
</t>
  </si>
  <si>
    <t>Número Ponderado de investigadores de la Universidad sujeto a convocatoria de Colciencias</t>
  </si>
  <si>
    <t>Pagina Colciencias, CvLAC y Nomina de la Universidad de Cundinamarca</t>
  </si>
  <si>
    <t>Pagina Colciencias, GrupLAC</t>
  </si>
  <si>
    <t xml:space="preserve">Jefe Oficina de Admisiones y Registro </t>
  </si>
  <si>
    <t>1. Se hace seguimiento constante de las solicitudes canalizadas a través de la oficina de Servicio de Atención al Ciudadano, por medio de llamadas telefónicas y notificaciones cada tercer día a los correos electrónicos institucionales.
2. La funcionalidad del Aplicativo SAIC,  permite realizar notificaciones por vencimiento de tiempos, el cual se da en tiempo real y se informa de manera oportuna a las dependencias requeridas que  tienen  solicitudes pendientes por responder,  de  acuerdo a lo establecido en la resolución 160 de 2014, en lo que se refiere  a los tiempos internos, los cuales  están  parametrizados  en este aplicativo.</t>
  </si>
  <si>
    <t>Bimensual</t>
  </si>
  <si>
    <t>Cumplimiento en el cronograma de mantenimiento ISO 9001:2015</t>
  </si>
  <si>
    <t>Oportunidad de atención a solicitudes (análisis según tipología)</t>
  </si>
  <si>
    <t>Nivel de satisfacción del usuario</t>
  </si>
  <si>
    <t>ECO-2</t>
  </si>
  <si>
    <t>Total solicitudes atendidas oportunamente</t>
  </si>
  <si>
    <t>Total solicitudes*100</t>
  </si>
  <si>
    <t>Número de solicitudes con calificación buenas y/o excelentes</t>
  </si>
  <si>
    <t>Número de solicitudes calificadas*100</t>
  </si>
  <si>
    <t>Archivos planos de plataforma</t>
  </si>
  <si>
    <t>Acreditación de programas en alta calidad</t>
  </si>
  <si>
    <t>(Número de programas con acreditación en alta calidad/total de programas académicos acreditables) *100</t>
  </si>
  <si>
    <t>EAA-3</t>
  </si>
  <si>
    <t>Número de programas con acreditación en alta calidad</t>
  </si>
  <si>
    <t>Total de programas académicos acreditables *100</t>
  </si>
  <si>
    <t>VIGENCIA: 2018-03-01</t>
  </si>
  <si>
    <t>DISPONIBILIDAD DE SOFTWARES ACADÉMICOS</t>
  </si>
  <si>
    <t>Director(a) de Apoyo Académico</t>
  </si>
  <si>
    <t>Uso de los recursos impresos por parte de la comunidad académica</t>
  </si>
  <si>
    <t xml:space="preserve"> Cantidad de usuarios únicos que hacen préstamo de los recursos impresos</t>
  </si>
  <si>
    <t>cantidad de usuarios potenciales * 100%</t>
  </si>
  <si>
    <t>Uso de los recursos electrónicos por parte de la comunidad académica</t>
  </si>
  <si>
    <t xml:space="preserve"> Cantidad de usuarios únicos que hacen préstamo de los recursos electrónicos</t>
  </si>
  <si>
    <t>Coordinador de Calidad</t>
  </si>
  <si>
    <t>Jaime Elder Acosta Ramírez</t>
  </si>
  <si>
    <t>Se reajusta meta del indicador "Cobertura de la Capacitación" del Proceso de Talento Humano, teniendo en cuenta el Plan de Acción 2018.</t>
  </si>
  <si>
    <t>Se aumenta la meta del indicador "Eficacia de los convenios" del Proceso Proyectos Especiales y Relaciones Interinstitucionales.</t>
  </si>
  <si>
    <t>Se realiza ajuste y actualización de los nuevos indicadores del Proceso de Formación y Aprendizaje, con el fin de ser mas objetivos en la información que se quiere evaluar. Se definen los siguientes indicadores: "Actualización curricular", "Monitorias Académicas", "Apoyo de formación posgradual", "Plan de capacitación y perfeccionamiento docente" y "Puntaje promedio de pruebas Saber Pro".</t>
  </si>
  <si>
    <t>Seguimiento Ejecución Presupuestal Apoyo Académico</t>
  </si>
  <si>
    <t>Total de equipos con calibración realizada</t>
  </si>
  <si>
    <t xml:space="preserve"> 100% del total de equipos reportados por la Dirección de Investigación y con presupuesto asignado</t>
  </si>
  <si>
    <t>Sistema de Gestión Bibliotecaria- Indicadores Rumbo</t>
  </si>
  <si>
    <t>OPORTUNIDAD EN CALENDARIO ACADÉMICO</t>
  </si>
  <si>
    <t>Actividades ejecutadas en la fecha establecida</t>
  </si>
  <si>
    <t>Total de actividades planificadas de calendario académico*100</t>
  </si>
  <si>
    <t>Seguimiento al calendario académico</t>
  </si>
  <si>
    <t>OPORTUNIDAD EN LA ATENCIÓN DE LAS PQRS</t>
  </si>
  <si>
    <t xml:space="preserve">Tiempo promedio para solucionar los PQRS recibidos </t>
  </si>
  <si>
    <t xml:space="preserve">En el primer trimestre se realizaron 528 solicitudes allegadas a las diferentes áreas del proceso  y se atendieron oportunamente 423 solicitudes lo que equivale al 80% de solicitudes atendidas oportunamente.  Este promedio se sacó teniendo en cuenta los tiempos establecidos en el Manual Plan de Comunicaciones.  Porcentaje que nos permite evidenciar el cumplimiento de este indicador gracias al trabajo del equipo de la Oficina Asesora de Comunicaciones. Es importante resaltar nuevamente el compromiso que tiene el equipo para poder darle cumplimiento a todas las actividades programadas y los indicadores propuestos para la vigencia 2019. Durante la medición se evidencio que se debe estipular dentro del Sistema Institucional de Solicitudes SIS el tiempo de entrega de la solicitud al momento de recibir la misma, con el fin de generar un dato más real al solicitante y para los indicadores, razón por la cual se hablara con la Dirección de Sistemas y Tecnología para realizar este ajuste que nos permitirá implementar mejoras al SIS. </t>
  </si>
  <si>
    <t>En este primer trimestre de implementación se  da cumplimiento al  69%, lo cual no nos permito darle cumplimiento a lo proyectado que es 75%. Esto teniendo en cuenta que revisando la información arrojada por el Sistema Institucional de Solicitudes SIS, se evidencia que durante este trimestre se recibieron 528 solicitudes de las cuales 366 fueron calificadas con EXCELENTE y BUENO, 13 REGULAR, 3 MALO Y 146 SIN CALIFICAR, lo que nos permite evidenciar el alto número de solicitudes sin calificar por parte de los solicitantes. Esto teniendo en cuenta que actualmente pueden solicitar hasta 5 servicios sin generar calificación. Razón por la cual se requirió a la Dirección de Sistemas y Tecnología  con el ticket 38144 se bloquee solo con una calificación, con el fin de disminuir el número de solicitudes sin calificar.</t>
  </si>
  <si>
    <t>Total currículos resignificados</t>
  </si>
  <si>
    <t>Desarrollo Académico</t>
  </si>
  <si>
    <t>Número de docentes participantes</t>
  </si>
  <si>
    <t>Número de docentes propuestos en plan de acción * 100</t>
  </si>
  <si>
    <t>Media del resultado institucional</t>
  </si>
  <si>
    <t>Página SABER PRO</t>
  </si>
  <si>
    <t>MFA- 10</t>
  </si>
  <si>
    <t>Resignificación Curricular</t>
  </si>
  <si>
    <t>(Total currículos resignificados/Total currículos solicitados en plan de acción )*100</t>
  </si>
  <si>
    <t>(Número de apoyos de formación posgradual ejecutados/Número de apoyos de formación posgradual programados en plan de acción) * 100</t>
  </si>
  <si>
    <t xml:space="preserve">(Número de docentes participantes/Número de docentes propuestos en plan de acción) * 100 </t>
  </si>
  <si>
    <t>Promedio nacional Prueba Saber Pro</t>
  </si>
  <si>
    <t>Oportunidad en la atención de solicitudes</t>
  </si>
  <si>
    <t>Número de solicitudes gestionadas oportunamente</t>
  </si>
  <si>
    <t>Total de solicitudes*100</t>
  </si>
  <si>
    <t>Correo electrónico, ADOr001 y/o ADOr028</t>
  </si>
  <si>
    <t>(Número de solicitudes gestionadas oportunamente/total de solicitudes)*100</t>
  </si>
  <si>
    <t>Oportunidad en calendario académico</t>
  </si>
  <si>
    <t>MAR-3</t>
  </si>
  <si>
    <t>Gestora Servicio de Atención al Ciudadano.</t>
  </si>
  <si>
    <t>Oportunidad en la atención de las PQRS</t>
  </si>
  <si>
    <t>SAC-2</t>
  </si>
  <si>
    <t>Cobertura capacitaciones Puesto de trabajo</t>
  </si>
  <si>
    <t>Inducciones realizadas puesto de trabajo</t>
  </si>
  <si>
    <t>Numero de funcionarios vinculados en el periodo*100</t>
  </si>
  <si>
    <t>El Proceso de Comunicaciones evalúa este indicador de OPORTUNIDAD DE ATENCIÓN A SOLICITUDES, con la información reportada por el Sistema Institucional de Solicitudes SIS cada trimestre, se toma el número de las solicitudes atendidas oportunamente, sobre el número de solicitudes atendidas a través del SIS X 100, con el fin de determinar el porcentaje de cumplimiento del mismo el cual debe estar sobre 65%.
Acorde al cumplimiento de las solicitudes atendidas durante el primer trimestre de la vigencia de 2019, se determina incrementar la meta al 70% a partir de la segunda medición trimestral a reportar.</t>
  </si>
  <si>
    <r>
      <t xml:space="preserve">El Proceso de Comunicaciones evalúa este indicador de NIVEL DE SATISFACCIÓN DEL USUARIO, con la información reportada por el Sistema Institucional de Solicitudes SIS cada trimestre, se toma el número de las solicitudes calificadas con BUENO y EXCELENTE, sobre el número de solicitudes atendidas a través del SIS X 100, con el fin de determinar el porcentaje de cumplimiento del mismo el cual debe estar sobre 75%.
Conforme al resultado obtenido en la medición trimestral del proceso, se realizaran encuestas tomando como base una muestra de los 162 usuarios que reportaron una calificación diferente a </t>
    </r>
    <r>
      <rPr>
        <i/>
        <sz val="11"/>
        <rFont val="Arial"/>
        <family val="2"/>
      </rPr>
      <t>bueno o excelente,</t>
    </r>
    <r>
      <rPr>
        <sz val="11"/>
        <rFont val="Arial"/>
        <family val="2"/>
      </rPr>
      <t xml:space="preserve"> el objetivo es determinar las causas de la misma y poder generar actividades de mejoramiento.</t>
    </r>
  </si>
  <si>
    <t>Calibración de Equipos y elementos educativos de investigación</t>
  </si>
  <si>
    <t>Uso de recursos impresos por parte de la comunidad académica</t>
  </si>
  <si>
    <t>Cantidad de usuarios únicos que hacen préstamo de los recursos impresos/ Cantidad de usuarios potenciales*100%</t>
  </si>
  <si>
    <t>Calibración de equipo y elementos educativos de investigación</t>
  </si>
  <si>
    <t>Uso de recursos electrónicos por parte de la comunidad académica</t>
  </si>
  <si>
    <t>Cantidad de usuarios únicos que hacen préstamo de los recursos electrónicos / Cantidad de usuarios potenciales*100%</t>
  </si>
  <si>
    <t>Publicación de Capítulos de libro</t>
  </si>
  <si>
    <t>Número de capítulos de libros publicados en el periodo</t>
  </si>
  <si>
    <t>MCT-4</t>
  </si>
  <si>
    <t>Puntaje promedio pruebas Saber Pro</t>
  </si>
  <si>
    <t>Jurídica</t>
  </si>
  <si>
    <t>Tiempo de respuesta en solicitudes y peticiones</t>
  </si>
  <si>
    <t>Total de solicitudes y peticiones contestadas a tiempo/ Total de solicitudes y peticiones recibidas</t>
  </si>
  <si>
    <t>AJU-1</t>
  </si>
  <si>
    <t>AJU-2</t>
  </si>
  <si>
    <t>Tiempo de respuesta en término de contratación (ABS-OPS)</t>
  </si>
  <si>
    <t>Total de solicitudes y peticiones recibidas</t>
  </si>
  <si>
    <t>Total de solicitudes y peticiones contestadas a tiempo</t>
  </si>
  <si>
    <t xml:space="preserve">Tiempo de respuesta en solicitudes y peticiones </t>
  </si>
  <si>
    <t>Tiempo de respuesta en termino de contratación (ABS-OPS)</t>
  </si>
  <si>
    <t>Total de solicitudes en termino de contratación (ABS-OPS) contestadas a tiempo</t>
  </si>
  <si>
    <t>Total de solicitudes en termino de contratación (ABS-OPS) recibidas</t>
  </si>
  <si>
    <t>Base de Datos aplicativo contratación</t>
  </si>
  <si>
    <t>Oportunidad en los reportes externos</t>
  </si>
  <si>
    <t>Número reportes SNIES en la fecha</t>
  </si>
  <si>
    <t>Total de reportes SNIES * 100</t>
  </si>
  <si>
    <t>Reportes SNIES por sistema</t>
  </si>
  <si>
    <t>Cumplimiento del desempeño, evaluación y seguimiento 
a los documentos estratégicos</t>
  </si>
  <si>
    <t>Evaluación de las actividades desarrolladas - Educación Continuada</t>
  </si>
  <si>
    <t>Director de Interacción Universitaria</t>
  </si>
  <si>
    <t>Evaluación de la percepción de las empresas</t>
  </si>
  <si>
    <t>Evaluación de la Institución o Empresa hacia el pasante o practicante</t>
  </si>
  <si>
    <t>Actas de Seguimiento</t>
  </si>
  <si>
    <t>Promedio de acompañamientos por Proceso</t>
  </si>
  <si>
    <t>Número de Acompañamientos</t>
  </si>
  <si>
    <t>Número Total de Procesos</t>
  </si>
  <si>
    <t>Cronograma de Actividades Calidad
Actas de Seguimiento</t>
  </si>
  <si>
    <t>Cantidad de Sistemas de Información implementados</t>
  </si>
  <si>
    <t>Sistemas de Información Implementados</t>
  </si>
  <si>
    <t>ADOr010</t>
  </si>
  <si>
    <t>Toma Física de inventarios</t>
  </si>
  <si>
    <t>Bienes y Servicios - Almacén</t>
  </si>
  <si>
    <t>Jefe de Almacén</t>
  </si>
  <si>
    <t>Actas Toma Física
Cronograma de Inventarios</t>
  </si>
  <si>
    <t>Oportunidad en la entrega de suministros de papelería</t>
  </si>
  <si>
    <t>Evaluación de los servicios prestados por Recursos Físicos y Servicios Generales</t>
  </si>
  <si>
    <t>Bienes y Servicios</t>
  </si>
  <si>
    <t>Director de Bienes y Servicios</t>
  </si>
  <si>
    <t>Promedio de calificación del servicio</t>
  </si>
  <si>
    <t>Máxima calificación esperada</t>
  </si>
  <si>
    <t>EPI-3</t>
  </si>
  <si>
    <t>Número de Acompañamientos / Número Total de Procesos</t>
  </si>
  <si>
    <t>Evaluación de las actividades de Proyección Social</t>
  </si>
  <si>
    <t>Promedio de calificación del servicio/Máxima calificación esperada</t>
  </si>
  <si>
    <t>ABS-5</t>
  </si>
  <si>
    <t>Eficacia en la inducción</t>
  </si>
  <si>
    <t>SCD-1</t>
  </si>
  <si>
    <t>EPR-2</t>
  </si>
  <si>
    <t>SCI-3</t>
  </si>
  <si>
    <t>Controversias resultantes de auditoría</t>
  </si>
  <si>
    <t>Total de controversias presentadas *100</t>
  </si>
  <si>
    <t>Número de controversias aceptadas x objetividad de criterios</t>
  </si>
  <si>
    <t>Base de datos indicadores control interno</t>
  </si>
  <si>
    <t>Eficacia de capacidad instalada en auditorías</t>
  </si>
  <si>
    <t>Horas reales ejecutadas en auditoria</t>
  </si>
  <si>
    <t>En espera de la siguiente medición para tomar acciones.</t>
  </si>
  <si>
    <t>Base de datos indicadores Control Interno</t>
  </si>
  <si>
    <t>Eficacia de capacidad instalada en el proceso</t>
  </si>
  <si>
    <t>Número de horas requeridas</t>
  </si>
  <si>
    <t>Número de horas instaladas</t>
  </si>
  <si>
    <t>Dirección de Control Interno</t>
  </si>
  <si>
    <t>Número de inducciones realizadas</t>
  </si>
  <si>
    <t>Número de personal nuevo vinculado*100</t>
  </si>
  <si>
    <t>Base de datos de evaluaciones de inducción</t>
  </si>
  <si>
    <t>La frecuencia de medición del indicador es semestral, pero a la fecha de la medición del indicador, se tiene un valor del 100% contando con un total de 150 personas de nueva vinculación y 150 personas que realizaron la inducción general a través de las aulas virtuales.</t>
  </si>
  <si>
    <t>Se tiene como requisito de contratación la realización de la inducción general, por lo cual se cumple este indicador al 100%</t>
  </si>
  <si>
    <t>Registros de asistencia, reporte generado por aplicativo</t>
  </si>
  <si>
    <t>Oportunidad en los Reportes Externos</t>
  </si>
  <si>
    <t>Bienes y Servicios - Recursos Físicos</t>
  </si>
  <si>
    <r>
      <rPr>
        <b/>
        <sz val="11"/>
        <color theme="1"/>
        <rFont val="Arial"/>
        <family val="2"/>
      </rPr>
      <t>ABS</t>
    </r>
    <r>
      <rPr>
        <sz val="11"/>
        <color theme="1"/>
        <rFont val="Arial"/>
        <family val="2"/>
      </rPr>
      <t xml:space="preserve">
Se eliminan los indicadores “Cumplimiento plan de mantenimiento automotor y Cumplimiento plan de mantenimiento planta física” del Proceso de Bienes y Servicios porque se están midiendo con el Plan de Acción. Se agrega el indicador “Evaluación de los servicios prestados por Recursos Físicos y Servicios Generales” con una frecuencia de medición semestral.</t>
    </r>
  </si>
  <si>
    <r>
      <rPr>
        <b/>
        <sz val="11"/>
        <color theme="1"/>
        <rFont val="Arial"/>
        <family val="2"/>
      </rPr>
      <t>MIU</t>
    </r>
    <r>
      <rPr>
        <sz val="11"/>
        <color theme="1"/>
        <rFont val="Arial"/>
        <family val="2"/>
      </rPr>
      <t xml:space="preserve">
Se eliminan los indicadores “Cumplimiento en convenios, Oferta programas de proyección social, Cobertura de programas de proyección social, Cumplimiento en educación continuada, Excedentes Interacción Universitaria” del Proceso Interacción Universitaria, al determinarse que unos los mide el Plan de Acción y otros no generan valor a la gestión del Proceso. Se agregan los indicadores “Evaluación de las actividades desarrolladas - Educación Continuada, Evaluación de la percepción de las empresas, Evaluación de la Institución o Empresa hacia el pasante o practicante, Evaluación de las actividades de Proyección Social” con una frecuencia de medición semestral.</t>
    </r>
  </si>
  <si>
    <r>
      <rPr>
        <b/>
        <sz val="11"/>
        <color theme="1"/>
        <rFont val="Arial"/>
        <family val="2"/>
      </rPr>
      <t>EPI</t>
    </r>
    <r>
      <rPr>
        <sz val="11"/>
        <color theme="1"/>
        <rFont val="Arial"/>
        <family val="2"/>
      </rPr>
      <t xml:space="preserve">
Se elimina el indicador “Implementación modelo integrado de planeación y gestión” que se está midiendo por Plan de Acción y se agregan los indicadores “Oportunidad en los Reportes Externos y Cumplimiento del desempeño, evaluación y seguimiento a los documentos estratégicos” con una frecuencia de medición semestral y anual respectivamente.</t>
    </r>
  </si>
  <si>
    <r>
      <rPr>
        <b/>
        <sz val="11"/>
        <color theme="1"/>
        <rFont val="Arial"/>
        <family val="2"/>
      </rPr>
      <t>ESG</t>
    </r>
    <r>
      <rPr>
        <sz val="11"/>
        <color theme="1"/>
        <rFont val="Arial"/>
        <family val="2"/>
      </rPr>
      <t xml:space="preserve">
Se eliminan los indicadores “Cumplimiento en el cronograma de la migración ISO 9001:2015” al cumplir la migración a la nueva norma ISO; “Actualización de documentos, Acompañamientos a los procesos” debido a que no generaba impacto significativo a la gestión del proceso. Se agregan los indicadores “Cumplimiento en el cronograma de mantenimiento ISO 9001:2015, Promedio de acompañamientos por Proceso” con una frecuencia de medición trimestral.</t>
    </r>
  </si>
  <si>
    <r>
      <rPr>
        <b/>
        <sz val="11"/>
        <color theme="1"/>
        <rFont val="Arial"/>
        <family val="2"/>
      </rPr>
      <t>ASI</t>
    </r>
    <r>
      <rPr>
        <sz val="11"/>
        <color theme="1"/>
        <rFont val="Arial"/>
        <family val="2"/>
      </rPr>
      <t xml:space="preserve">
Se eliminan los indicadores “Implementación de Sistemas de Información, Cobertura de Mantenimientos preventivos a equipos de Cómputo administrativos” porque se están midiendo por Plan de Acción. Se agrega el indicador “Cantidad de Sistemas de Información implementados”, con el fin de medir la efectividad del desarrollo de nuevos sistemas de información para la Universidad con una frecuencia de medición trimestral.</t>
    </r>
  </si>
  <si>
    <r>
      <rPr>
        <b/>
        <sz val="11"/>
        <color theme="1"/>
        <rFont val="Arial"/>
        <family val="2"/>
      </rPr>
      <t>ATH</t>
    </r>
    <r>
      <rPr>
        <sz val="11"/>
        <color theme="1"/>
        <rFont val="Arial"/>
        <family val="2"/>
      </rPr>
      <t xml:space="preserve">
Se elimina del proceso de Talento Humano el indicador” Eficacia en la Inducción” debido a que esta actividad se cumple en un 100% al ser pre requisito de contratación. Se implementa el indicador “Cobertura capacitaciones Puesto de trabajo.” Con una meta de 90% y una frecuencia de medición semestral.</t>
    </r>
  </si>
  <si>
    <r>
      <rPr>
        <b/>
        <sz val="11"/>
        <color theme="1"/>
        <rFont val="Arial"/>
        <family val="2"/>
      </rPr>
      <t>MCT</t>
    </r>
    <r>
      <rPr>
        <sz val="11"/>
        <color theme="1"/>
        <rFont val="Arial"/>
        <family val="2"/>
      </rPr>
      <t xml:space="preserve">
En el proceso de Ciencia Tecnología e Innovación se implementa el indicador de “Publicación de Capítulos de libro” con una meta de 10 publicaciones anuales y una frecuencia de medición semestral.</t>
    </r>
  </si>
  <si>
    <t>MFA-11</t>
  </si>
  <si>
    <t>Eficacia de la inducción</t>
  </si>
  <si>
    <t>Tiempo promedio para solucionar las PQRS recibidas</t>
  </si>
  <si>
    <t>Control Interno Disciplinario</t>
  </si>
  <si>
    <t>Director(a) de Control Disciplinario</t>
  </si>
  <si>
    <t>Control Disciplinario</t>
  </si>
  <si>
    <t>Seguimiento a las actividades y acompañamientos a través de las actas que se realizan durante la vigencia en la Oficina de Calidad</t>
  </si>
  <si>
    <t>5.9</t>
  </si>
  <si>
    <t>(Total actividades terminadas*5)+(Total actividades en proceso*3)+(Total actividades sin iniciar*1)</t>
  </si>
  <si>
    <t>Total de actividades planificadas*5</t>
  </si>
  <si>
    <t>No Aplica</t>
  </si>
  <si>
    <t xml:space="preserve">Se han venido desarrollando las actividades en la oficina de calidad para el primer Trimestre de 2019, entre las cuales se destacan 20 actividades terminadas, 44 en proceso y 29 planificadas sin avance para la Oficina de Calidad.
Se espera continuar con el cumplimiento de las actividades para el siguiente trimestre, teniendo en cuenta que se avecinan auditorias internas a la Universidad de Cundinamarca.
</t>
  </si>
  <si>
    <t>Termino para evaluar quejas e informes</t>
  </si>
  <si>
    <t>Término para evaluar quejas e informes</t>
  </si>
  <si>
    <t>No. de quejas e informes atendidos en el tiempo meta</t>
  </si>
  <si>
    <t>No. de quejas e informes recepcionados*100</t>
  </si>
  <si>
    <t>Se registran en la Matriz los datos de las quejas recibidas, tramitadas y evaluadas.</t>
  </si>
  <si>
    <t>Directora de Control Disciplinario</t>
  </si>
  <si>
    <t>Total  IVA recuperado</t>
  </si>
  <si>
    <t>Total  IVA cobrado *100</t>
  </si>
  <si>
    <t>Evaluación del No. De actividades desarrolladas de los contratos suscritos</t>
  </si>
  <si>
    <t>No. de actividades desarrolladas de los contratos suscritos en el tiempo planeado</t>
  </si>
  <si>
    <t>Evaluación del No. De alianzas estratégicas mediante convenios empresariales</t>
  </si>
  <si>
    <t>No. de alianzas estratégicas mediante convenios empresariales</t>
  </si>
  <si>
    <t>No. total de actividades planificadas de los contratos suscritos*100</t>
  </si>
  <si>
    <t>Matriz de indicadores proceso EPR</t>
  </si>
  <si>
    <t>Directora de Proyectos Especiales y Relaciones Interinstitucionales</t>
  </si>
  <si>
    <t>No. de alianzas estratégicas proyectadas por año*100</t>
  </si>
  <si>
    <t xml:space="preserve">Número de entregables solicitados en plan de acción * 100 </t>
  </si>
  <si>
    <t>Porcentaje de avance en las actividades propuestas en plan de acción</t>
  </si>
  <si>
    <t xml:space="preserve">Porcentaje de avance en las actividades propuestas en plan de acción/Número de entregables solicitados en plan de acción * 100 </t>
  </si>
  <si>
    <t xml:space="preserve">EL IVA cobrado en el mes de marzo corresponde al bimestre  I de 2019 
Lo recaudado en los meses de febrero y marzo corresponde  a los bimestres  V y VI de 2018.                              </t>
  </si>
  <si>
    <t>Total IVA recuperado/Total IVA cobrado*100</t>
  </si>
  <si>
    <t xml:space="preserve">Primer Trimestre: Para el primer trimestre de año 2019 no se han suscrito convenios y/o contratos, se espera en poder cumplir en los siguientes trimestres con la meta establecida para la vigencia 2019. </t>
  </si>
  <si>
    <t xml:space="preserve">Debido a que no se han suscrito convenios y/o contratos en el primer trimestre, se puede evidenciar que no se cumplido con los porcentajes del indicador establecido para el primer trimestre. </t>
  </si>
  <si>
    <t xml:space="preserve">Primer Trimestre: Para el primer trimestre de año 2019 no se han suscrito Convenios Empresariales, se espera en poder cumplir en los siguientes trimestres con la meta establecida para la vigencia 2019. </t>
  </si>
  <si>
    <t>Debido a que no se han suscrito Convenios Empresariales en el primer trimestre, se puede evidenciar que no se cumplido con los porcentajes del indicador establecido para el primer trimestre.</t>
  </si>
  <si>
    <t>Reporte - Seguimiento a Plan de Acción</t>
  </si>
  <si>
    <r>
      <t xml:space="preserve">AJU
</t>
    </r>
    <r>
      <rPr>
        <sz val="11"/>
        <color theme="1"/>
        <rFont val="Arial"/>
        <family val="2"/>
      </rPr>
      <t>Se formulan dos nuevos indicadores:
*Tiempo de respuesta en solicitudes y peticiones.
*Tiempo de respuesta en termino de contratación (ABS-OPS).</t>
    </r>
  </si>
  <si>
    <t>Establecer resolución rectoral de "Función de control"</t>
  </si>
  <si>
    <t>Hay que considerar que la totalidad de funcionarios de la Oficina de Calidad se termina de contratar a finales de Febrero, adicionalmente, en Enero se encontraban laborando únicamente los término fijo y en los procesos no hubo actividad administrativa al 100%. 
Debido a esto, no se logró la meta establecida para el Primer Trimestre.
Se espera para el segundo Trimestre, un aumento en la tasa de acompañamientos, debido a las auditorías internas y las preparaciones que se realizan en seccionales y extensiones, para recordar a la Comunidad Universitaria los factores establecidos dentro del Sistema de Gestión de la Calidad.</t>
  </si>
  <si>
    <t>Para este primer trimestre del 2019  se trabajaron con dos calendarios académicos uno para los programas suspendidos y el otro para los otros programas,  El calendario para los programas suspendidos se tenían fijadas 11 actividades  las cuales se cumplieron,  pero dos de estas tuvieron una variación con respecto a el pago extraordinario con el 10% y el 20% de matricula de los estudiantes ya que se amplio el tiempo para que los estudiantes pudieran realizar el pago ; Para el otro calendario se tenían programadas 15 actividades  las cuales se cumplieron, en donde se tuvo  la misma variación de las del calendario de los programas suspendidos con el pago extraordinario de matricula de los estudiantes con el 10% y 20% en donde también se les amplio el plazo de pago.</t>
  </si>
  <si>
    <t xml:space="preserve">La oficina de admisiones y registro sugiere como acción a formular una articulación entre la vicerrectoría académica la oficina de tesorería y de admisiones en donde las dependencias estipulen unas fechas de ampliación de pagos de matricula que no afecten las fechas que se tiene en el calendario académico </t>
  </si>
  <si>
    <t>Resignificación curricular</t>
  </si>
  <si>
    <t>Proceso de Autoevaluación</t>
  </si>
  <si>
    <t xml:space="preserve"> Total softwares disponibles de los requeridos por la academia</t>
  </si>
  <si>
    <t xml:space="preserve"> Total de softwares requeridos por la academia (Pregrado y Posgrado)</t>
  </si>
  <si>
    <t>Una vez realizada la medición del indicador oportunidad de la compra, para el I trimestre de 2019, se obtuvo como resultado 86,95%;  arrojando que  de los 23 contratos efectuados en el trimestre, 20  estuvieron en tiempo de realización menor a 25 días.  La citada situación fue producto de la exigencia del cumplimiento de los tiempos establecidos en la Circular 007 del 13-07-2016 y la respuesta efectiva por las áreas solicitantes.  Con relación a los contratos que estuvieron fuera del rango, se precisa que los tiempos adicionales se presentaron por falta de claridad en especificaciones técnicas,  temas de exclusividad.</t>
  </si>
  <si>
    <t>En comparación al primer trimestre del años 2018, el cual arrojo un porcentaje del 82%. Las observaciones dadas por la  alta  dirección tomo incremento del 15%. Mejorando el indicador y sobre pasando la meta ponderada para el primer trimestre de 2019 en un 2%.</t>
  </si>
  <si>
    <t>la dirección financiera en cabeza de la doctora Adriana Del Carmen Morales Funez, ha identificado la necesidad de apresurar el pago de las contratistas por OPS, agilizando los procesos dentro de las oficinas que pertenecen al área financiera.  disminuyendo la permanencia de las cuentas en cada dependencia antes de su pago.</t>
  </si>
  <si>
    <t>El seguimiento y medición de la recuperación de IVA se realiza en la medida que la DIAN realiza el pago a la Universidad.  
Se solicita al área de tesorería reporte y soportes de IVA con periodicidad mensual.
Conciliar con el AFIr 055 con el informe emitido por Gestasoft.</t>
  </si>
  <si>
    <t>Director(a) de Jurídica</t>
  </si>
  <si>
    <t>Se esta adelantando el proceso de contratación para ofrecer las capacitaciones a partir del mes de Junio, por lo cual solo se muestran las capacitaciones internas brindadas, dando total cobertura en el IIPA 2019</t>
  </si>
  <si>
    <t>Se esta adelantando el proceso de contratación, los ABS se encuentran en revisión.</t>
  </si>
  <si>
    <t>La frecuencia de medición del indicador es semestral, pero a la fecha de la medición del indicador, se tiene un valor del 52% contando con un total de 150 personas de nueva vinculación y 78 personas que realizaron la inducción al puesto de trabajo.</t>
  </si>
  <si>
    <t>Envió de correos haciendo la solicitud.</t>
  </si>
  <si>
    <t>Para el inicio de la Vigencia 2019 en su primer trimestre se entregan desde la Dirección de Sistemas y Tecnología 5 Sistemas de Información, los cuales obedecen a las actas # 06, 07, 10, 13 y 15, De igual manera se encuentran asignados 7 desarrollo de software los cuales están en proceso de entrega 3, que por temas de divulgación no fueron entregados en sitio productivo.</t>
  </si>
  <si>
    <t>Para las entregas de los sistemas de información, se harán bajo acta una vez culminado el desarrollo de software así no este en sitio productivo. Teniendo en cuenta esta premisa para el despliegue en sitio productivo se notificara vía correo al área solicitante una vez culminen su proceso de divulgación y hagan su solicitud de asignación de roles a los diferentes usuarios. Con esto se espera aumentar el numero de entregas por trimestre y así llegar a cumplir las metas estipuladas.</t>
  </si>
  <si>
    <t>Horas hábiles de trabajo *100</t>
  </si>
  <si>
    <t>Para el I trimestre del año se habían llevado a cabo las siguientes auditorias: Derechos de Autor, Gestión de planeación, Gestión de Bienes y Servicios, Gestión de Apoyo Académico. Para poder cumplir los tiempos de programación de las auditorias planificadas del I trimestre se requirió el apoyo de 5 auditores externos calificados de la Universidad , dado que no se alcanzaba con el personal asignado a realizar las auditorias. Se ocupa el 7.3% de la capacidad instalada solamente en actividades de auditoría, haciendo falta otras actividades como son los seguimientos, acompañamientos y auditorias especiales y otras actividades administrativas.</t>
  </si>
  <si>
    <t>Frente a los datos del I trimestre se puede concluir que la capacidad instalada dio como resultado el 94%, teniendo en cuenta que se tienen 2 técnicos TCO y el resto de personal son OPS.
Las actividades que mayor numero de horas consumen a los profesionales son actividades nuevas de seguimiento como son los planes de mejoramiento derivados de los ejercicios de autoevaluación y acreditación, los cuales  aumentaron las horas requeridas del personal de Control Interno.</t>
  </si>
  <si>
    <t>Pendiente medición II trimestre para formular acción.</t>
  </si>
  <si>
    <t>Se realiza el conteo de los días de acuerdo a la Circular No. 001 de 2017, con el fin de verificar el cumplimiento de los tiempos establecidos para el tramite de las quejas e informes.</t>
  </si>
  <si>
    <r>
      <rPr>
        <b/>
        <sz val="11"/>
        <color theme="1"/>
        <rFont val="Arial"/>
        <family val="2"/>
      </rPr>
      <t>ADO</t>
    </r>
    <r>
      <rPr>
        <sz val="11"/>
        <color theme="1"/>
        <rFont val="Arial"/>
        <family val="2"/>
      </rPr>
      <t xml:space="preserve">
Se elimina el indicador "Digitalización de archivo" y se implementa "Oportunidad en la atención de solicitudes" con una frecuencia trimestral y una meta del 40%
</t>
    </r>
    <r>
      <rPr>
        <b/>
        <sz val="11"/>
        <color theme="1"/>
        <rFont val="Arial"/>
        <family val="2"/>
      </rPr>
      <t>ECO</t>
    </r>
    <r>
      <rPr>
        <sz val="11"/>
        <color theme="1"/>
        <rFont val="Arial"/>
        <family val="2"/>
      </rPr>
      <t xml:space="preserve">
Se eliminó el indicador "Cumplimiento plan de comunicaciones" se implemento el indicador "Oportunidad de atención a solicitudes (Análisis según tipología)" con una meta del 65% y una frecuencia de resultado trimestral, y el indicador "Nivel de satisfacción del usuario" con una meta del 75% y una frecuencia de resultado trimestral.
</t>
    </r>
    <r>
      <rPr>
        <b/>
        <sz val="11"/>
        <color theme="1"/>
        <rFont val="Arial"/>
        <family val="2"/>
      </rPr>
      <t xml:space="preserve">EAA
</t>
    </r>
    <r>
      <rPr>
        <sz val="11"/>
        <color theme="1"/>
        <rFont val="Arial"/>
        <family val="2"/>
      </rPr>
      <t xml:space="preserve">Se mantiene el indicador 1 y 2 de EAA y se implemento "Acreditación de programas en alta Calidad" con una frecuencia de resultado semestral y una meta del 40%.
</t>
    </r>
    <r>
      <rPr>
        <b/>
        <sz val="11"/>
        <color theme="1"/>
        <rFont val="Arial"/>
        <family val="2"/>
      </rPr>
      <t xml:space="preserve">MFA
</t>
    </r>
    <r>
      <rPr>
        <sz val="11"/>
        <color theme="1"/>
        <rFont val="Arial"/>
        <family val="2"/>
      </rPr>
      <t>Se modificó el indicado N° 6 "actualización curricular" a "Resignificación curricular", por ende, se modificó la formula y se tiene una meta del 100% y una frecuencia de resultado semestral; se mantiene el indicador N°7, 8, 9, 10 y 11.</t>
    </r>
  </si>
  <si>
    <r>
      <rPr>
        <b/>
        <sz val="11"/>
        <color theme="1"/>
        <rFont val="Arial"/>
        <family val="2"/>
      </rPr>
      <t xml:space="preserve">AAA
* </t>
    </r>
    <r>
      <rPr>
        <sz val="11"/>
        <color theme="1"/>
        <rFont val="Arial"/>
        <family val="2"/>
      </rPr>
      <t xml:space="preserve">Se elimina del proceso de Apoyo Académico los indicadores: "Uso de espacios académicos", "Consulta de recursos bibliográficos", "Calificación del servicio" y "Suficiencia de material bibliográfico". Para lo cual, se plantean nuevos indicadores: "Disponibilidad de Softwares Académicos", "Calibración de equipos y elementos Educativos de Investigación", "Uso de los recursos electrónicos por parte de la comunidad académica" y "Uso de los recursos impresos por parte de la comunidad académica".
</t>
    </r>
    <r>
      <rPr>
        <b/>
        <sz val="11"/>
        <color theme="1"/>
        <rFont val="Arial"/>
        <family val="2"/>
      </rPr>
      <t>MAR</t>
    </r>
    <r>
      <rPr>
        <sz val="11"/>
        <color theme="1"/>
        <rFont val="Arial"/>
        <family val="2"/>
      </rPr>
      <t xml:space="preserve">
</t>
    </r>
    <r>
      <rPr>
        <b/>
        <sz val="11"/>
        <color theme="1"/>
        <rFont val="Arial"/>
        <family val="2"/>
      </rPr>
      <t xml:space="preserve">* </t>
    </r>
    <r>
      <rPr>
        <sz val="11"/>
        <color theme="1"/>
        <rFont val="Arial"/>
        <family val="2"/>
      </rPr>
      <t xml:space="preserve">Se planteó un nuevo indicador para el proceso de Admisiones y Registro: "Oportunidad en Calendario Académico"
</t>
    </r>
    <r>
      <rPr>
        <b/>
        <sz val="11"/>
        <color theme="1"/>
        <rFont val="Arial"/>
        <family val="2"/>
      </rPr>
      <t>SAC</t>
    </r>
    <r>
      <rPr>
        <sz val="11"/>
        <color theme="1"/>
        <rFont val="Arial"/>
        <family val="2"/>
      </rPr>
      <t xml:space="preserve">
para el proceso Servicio de Atención al Ciudadano: "Oportunidad en la atención de las PQRS".</t>
    </r>
  </si>
  <si>
    <t>En el primer trimestre se recibieron 199 solicitudes obteniendo un 92% en respuestas oportunamente, las que estuvieron fuera de tiempo en brindar respuesta es porque la información requerida depende de otra dependencia y de otra seccional.                                                                                   Es de aclarar que el proceso de Gestión Documental está trabajando hacia la excelencia para nuestros usuarios y Universidad.</t>
  </si>
  <si>
    <t xml:space="preserve">A I trimestre de 2019 se presenta un acumulado dividido de la siguiente manera:
PM de contraloria:187 derivados de auditoria por ente de control
PM internos: 264 derivados de seguimientos, auditorias etc.
Para un acumulado total de 451 de los cuales a la fecha se han cerrado 306 para un total de 65%. De la Contraloría se han cerrado 111.
El indicador está por debajo de la meta para lo cual se formula una acción en el Comité SAC de proponer la función de control.
</t>
  </si>
  <si>
    <t>(Toma Física ejecutada + Toma Física reprogramada con Justificación) + Extras / (Toma Física programada) + Extras</t>
  </si>
  <si>
    <t>(Toma Física ejecutada + Toma Física reprogramada con Justificación) + Extras</t>
  </si>
  <si>
    <t>(Toma Física programada) + Extras</t>
  </si>
  <si>
    <t># Pedidos entregados ≤ 15 días * 100</t>
  </si>
  <si>
    <t># Total de Pedidos</t>
  </si>
  <si>
    <t xml:space="preserve">Total Evaluaciones </t>
  </si>
  <si>
    <t>(# Evaluaciones Calificadas ≤ 4) * 100</t>
  </si>
  <si>
    <t>(# Evaluaciones Calificadas ≤ 4) * 100 / Total Evaluaciones</t>
  </si>
  <si>
    <t>(# Pedidos entregados ≤ 15 días * 100) / # Total de Pedidos</t>
  </si>
  <si>
    <t>(Actividades ejecutadas / Actividades programadas) * 100</t>
  </si>
  <si>
    <t>(Actividades ejecutadas en la fecha establecida / total de actividades planificadas de calendario académico) * 100</t>
  </si>
  <si>
    <t>(Total encuestas calificación mayor a 4/Total encuestas) * 100</t>
  </si>
  <si>
    <t>(Número reportes SNIES en la fecha / Total de reportes SNIES) * 100</t>
  </si>
  <si>
    <t>(Total solicitudes atendidas oportunamente/Total solicitudes) * 100</t>
  </si>
  <si>
    <t>(Número de solicitudes con calificación buenas y/o excelentes / Número de solicitudes calificadas) * 100</t>
  </si>
  <si>
    <t>(Total compras  de contratación directa atendidas en tiempo menor a 25 días/Total de compras de contratación directa) * 100</t>
  </si>
  <si>
    <t>(Número de quejas e informes atendidos en el tiempo meta/Número de quejas e informes recepcionados) * 100</t>
  </si>
  <si>
    <t>(Total cuentas pagadas fechas establecidas/total cuentas pagadas) * 100</t>
  </si>
  <si>
    <t>(Total cartera recuperada/Total cartera por matriculas) * 100</t>
  </si>
  <si>
    <t>(Total actividades ejecutadas/Total de actividades planificadas) * 100</t>
  </si>
  <si>
    <t>(Número de personas capacitadas/Número total de empleados) * 100</t>
  </si>
  <si>
    <t>(Inducciones realizadas puestos de trabajo/Número de funcionarios vinculados en el periodo) * 100</t>
  </si>
  <si>
    <t>(Número de inducciones realizadas/ Número de personal nuevo vinculado) * 100</t>
  </si>
  <si>
    <t>(No. de actividades desarrolladas de los contratos suscritos en el tiempo planeado/No. total de actividades planificadas de los contratos suscritos) * 100</t>
  </si>
  <si>
    <t>(No. de alianzas estratégicas mediante convenios empresariales/No. de alianzas estratégicas proyectadas por año) * 100</t>
  </si>
  <si>
    <t>(Número de Registros Calificados otorgados / Número de solicitud de Registros Calificados) * 100</t>
  </si>
  <si>
    <t>(Sumatoria de los niveles de cumplimiento de los indicadores de los procesos/Máximo nivel de cumplimiento) *100</t>
  </si>
  <si>
    <t>Ya tenemos el pedido de papelería en la bodega de la UCundinamarca lo que permite una rápida entrega de pedidos antes de los 15 días hábiles.</t>
  </si>
  <si>
    <t>Se realiza conteo de tomas físicas ejecutadas el cual fueron de 14 más 1 toma física reprogramada que es de la seccional Girardot y queda para inicio del próximo semestre, más una toma física extra de nutrición por validación de un equipo sobre 15 que fueron las tomas físicas programadas más la toma física extra de nutrición por validación de un equipo.</t>
  </si>
  <si>
    <t>Se sigue realizando las mismas acciones ya que contamos con un buen porcentaje de ejecución.</t>
  </si>
  <si>
    <t>Para el primer trimestre de 2019,  que comprende el tiempo de  enero a marzo del presente año, y  del cual se genera reporte por el aplicativo SAIC, nos permite identificar el número de solicitudes que fueron atendidas dentro de los tiempos  establecidos por la ley 1755 de 2015, y que según este reporte se encontró  que del total de peticiones realizadas por los ciudadanos a la institución, el  8%,  se les amplio tiempo  debido  a requerimiento de las áreas competentes teniendo en cuenta la solicitud  y que dentro de los primeros términos no fuere posible resolver.
El cual se demuestra  el compromiso de  los funcionarios y el cumpliendo con lo  establecido  en la ley 1755 de 2015, la cual regula el derecho fundamental de petición, referente a  los tiempos establecidos para dar respuesta.</t>
  </si>
  <si>
    <t>Quejas e informes recepcionados en medio físico y vía e-mail</t>
  </si>
  <si>
    <t>Las medidas tomadas por la oficina de Gestión Documenta refleja el desempeño favorable y la oportuna entrega de la información.
Es de aclarar, que para el segundo trimestre de la vigencia 2019, se incrementan las solicitudes por los certificados de pensiones, la emisión de esta información requiere más tiempo ya que se encuentra articulado con dependencias, seccionales o extensiones, lo cual genera demoras en la respuesta oportuna al usuario, por ende, no se incrementará la meta ya que es incierto el número de solicitudes del 2do trimestre.</t>
  </si>
  <si>
    <t xml:space="preserve">% Esperado de Plan de Acción </t>
  </si>
  <si>
    <t>% de Cumplimiento acumulado del Plan de Acción * 100</t>
  </si>
  <si>
    <t xml:space="preserve">% de Cumplimiento acumulado del Plan de Acción * 100 / % Esperado de Plan de Acción </t>
  </si>
  <si>
    <t>ECOM001 Manual de Comunicaciones - Solicitudes registradas en el SIS</t>
  </si>
  <si>
    <t>Para  el primer trimestre de 2019, se tomo una muestra de 348 solicitud instauradas por la ciudadanía hacia la institución,  en donde se encontró que el promedio de dar respuesta  por parte de  los funcionarios competentes  se refleja  que tardan como mínimo 4 días en responder, todo lo relacionado a quejas, reclamos, denuncias, derechos de petición, peticiones de información y sugerencias.
Sin embargo al momento del cierre de las 348 solicitudes el 4.5% quedaron abiertas  debido a que estas fueron radicadas  al finalizar  el primer trimestre del 2019.</t>
  </si>
  <si>
    <t>El número de pedidos entregados menor o igual a 15 días es de 49 sobre un total de pedidos en el Trimestre que es de 59. Los 10 pedidos restantes fueron entregados en un periodo mayor a 15 días, debido a que fue necesario esperar la ejecución y entrega de materiales del contrato de papelería para poder suministrar los pedidos.</t>
  </si>
  <si>
    <t>Total de softwares disponibles de los requeridos por la academia/Total de Softwares requeridos por la academia (pregrado y posgrado)</t>
  </si>
  <si>
    <t>Investigadores de la universidad reconocidos ante Colciencias</t>
  </si>
  <si>
    <t>Número ponderado de investigadores de la universidad sujeto a convocatoria de Colciencias</t>
  </si>
  <si>
    <t>(Número de controversias aceptadas*objetividad de criterios/Total de controversias presentadas) * 100</t>
  </si>
  <si>
    <t>(Horas reales ejecutadas en auditoría/Horas hábiles de trabajo) * 100</t>
  </si>
  <si>
    <t>(Número de horas requeridas/Número de horas instaladas)</t>
  </si>
  <si>
    <t>Total de solicitudes en término de contratación (ABS-OPS) contestadas a tiempo / Total de solicitudes en término de contratación (ABS-OPS) recibidas</t>
  </si>
  <si>
    <r>
      <rPr>
        <b/>
        <sz val="11"/>
        <color theme="1"/>
        <rFont val="Arial"/>
        <family val="2"/>
      </rPr>
      <t>MBU</t>
    </r>
    <r>
      <rPr>
        <sz val="11"/>
        <color theme="1"/>
        <rFont val="Arial"/>
        <family val="2"/>
      </rPr>
      <t xml:space="preserve">
Se eliminan los indicadores “Cumplimiento en programas socioeconómicos (Restaurante, Plan hogar, exoneración de matrículas), Cobertura en espacios artísticos, culturales y musicales, Cobertura en espacios para la Salud mental y física, Cobertura en espacios para actividades deportivas, recreativas y del tiempo libre” del Proceso Bienestar Universitario porque se están midiendo con el Plan de Acción.
Se crea el indicador "Aumento de la participación en los grupos culturales y deportivos", con el fin de comparar la capacidad de convocatoria de Bienestar Universitario para el desarrollo de sus grupos culturales y deportivos.</t>
    </r>
  </si>
  <si>
    <r>
      <rPr>
        <b/>
        <sz val="11"/>
        <rFont val="Arial"/>
        <family val="2"/>
      </rPr>
      <t>SCI</t>
    </r>
    <r>
      <rPr>
        <sz val="11"/>
        <rFont val="Arial"/>
        <family val="2"/>
      </rPr>
      <t xml:space="preserve">
En el proceso de Control Interno se eliminan los indicadores el indicador de “Cumplimiento en implementación del MECI” y se implementan los indicadores de “Controversias Resultantes de Auditoria “con una meta de 95% y con frecuencia de medición semestral, “Eficacia de capacidad instalada en auditorias” con meta del 90% y frecuencia de medición trimestral. “Eficacia de Capacidad Instalada En El Proceso” con meta del 95% y frecuencia de medición trimestral.</t>
    </r>
  </si>
  <si>
    <r>
      <rPr>
        <b/>
        <sz val="11"/>
        <color theme="1"/>
        <rFont val="Arial"/>
        <family val="2"/>
      </rPr>
      <t>SCD</t>
    </r>
    <r>
      <rPr>
        <sz val="11"/>
        <color theme="1"/>
        <rFont val="Arial"/>
        <family val="2"/>
      </rPr>
      <t xml:space="preserve">
Se agrega el indicador "Término para evaluar quejas e informes" para la vigencia 2019.
</t>
    </r>
    <r>
      <rPr>
        <b/>
        <sz val="11"/>
        <color theme="1"/>
        <rFont val="Arial"/>
        <family val="2"/>
      </rPr>
      <t>EPR</t>
    </r>
    <r>
      <rPr>
        <sz val="11"/>
        <color theme="1"/>
        <rFont val="Arial"/>
        <family val="2"/>
      </rPr>
      <t xml:space="preserve">
Se eliminó el indicador "Eficacia de los convenios" y se agregan los indicadores "Evaluación del No. De actividades desarrolladas de los contratos suscritos" y "Evaluación del No. De alianzas estratégicas mediante convenios empresariales"</t>
    </r>
  </si>
  <si>
    <t>Bienestar Universitario</t>
  </si>
  <si>
    <t>Aumento de la participación en los grupos culturales y deportivos</t>
  </si>
  <si>
    <t>1- (# de participantes en el semestre actual * 100) / # de participantes en el semestre anterior</t>
  </si>
  <si>
    <t>Director(a) de Bienestar Universitario</t>
  </si>
  <si>
    <t>1- (# de participantes en el semestre actual * 100)</t>
  </si>
  <si>
    <t># de participantes en el semestre anterior</t>
  </si>
  <si>
    <t>MBUr061</t>
  </si>
  <si>
    <t>MBU-7</t>
  </si>
  <si>
    <t>Total de equipos con calibración realizada / 100% de total de equipos reportados por la Dirección de Investigación y con presupuesto asignado</t>
  </si>
  <si>
    <t>Disponibilidad de Softwares Académicos</t>
  </si>
  <si>
    <t>Fundamenta su operación con lineamientos de emprendimiento, alta calidad de los programas, Translocalidad y con la posibilidad de generar una cultura de paz.</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</si>
</sst>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0.0%"/>
    <numFmt numFmtId="165" formatCode="_(* #,##0_);_(* \(#,##0\);_(* &quot;-&quot;??_);_(@_)"/>
    <numFmt numFmtId="166" formatCode="0.00000%"/>
    <numFmt numFmtId="167" formatCode="0.0"/>
    <numFmt numFmtId="168" formatCode="_(&quot;$&quot;\ * #,##0_);_(&quot;$&quot;\ * \(#,##0\);_(&quot;$&quot;\ * &quot;-&quot;??_);_(@_)"/>
  </numFmts>
  <fonts count="26"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b/>
      <sz val="11"/>
      <name val="Arial"/>
      <family val="2"/>
    </font>
    <font>
      <sz val="11"/>
      <name val="Arial"/>
      <family val="2"/>
    </font>
    <font>
      <sz val="11"/>
      <color rgb="FF0F3D38"/>
      <name val="Arial"/>
      <family val="2"/>
    </font>
    <font>
      <b/>
      <sz val="14"/>
      <color theme="0"/>
      <name val="Arial"/>
      <family val="2"/>
    </font>
    <font>
      <i/>
      <sz val="11"/>
      <name val="Arial"/>
      <family val="2"/>
    </font>
    <font>
      <b/>
      <sz val="11"/>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s>
  <borders count="25">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rgb="FF4B514E"/>
      </left>
      <right/>
      <top/>
      <bottom style="thin">
        <color indexed="64"/>
      </bottom>
      <diagonal/>
    </border>
    <border>
      <left/>
      <right/>
      <top/>
      <bottom style="thin">
        <color indexed="64"/>
      </bottom>
      <diagonal/>
    </border>
    <border>
      <left/>
      <right style="thin">
        <color rgb="FF4B514E"/>
      </right>
      <top/>
      <bottom style="thin">
        <color indexed="64"/>
      </bottom>
      <diagonal/>
    </border>
    <border>
      <left style="thin">
        <color indexed="64"/>
      </left>
      <right style="thin">
        <color indexed="64"/>
      </right>
      <top style="thin">
        <color indexed="64"/>
      </top>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style="thin">
        <color theme="1" tint="0.249977111117893"/>
      </left>
      <right style="thin">
        <color theme="1" tint="0.249977111117893"/>
      </right>
      <top/>
      <bottom style="thin">
        <color theme="1" tint="0.249977111117893"/>
      </bottom>
      <diagonal/>
    </border>
  </borders>
  <cellStyleXfs count="6">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523">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8" fillId="2" borderId="0" xfId="0" applyFont="1" applyFill="1" applyAlignment="1">
      <alignment horizontal="center" vertical="top"/>
    </xf>
    <xf numFmtId="0" fontId="2" fillId="3"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xf numFmtId="0" fontId="17" fillId="4" borderId="1" xfId="0" applyFont="1" applyFill="1" applyBorder="1" applyAlignment="1">
      <alignment horizontal="center" wrapText="1"/>
    </xf>
    <xf numFmtId="0" fontId="17"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12" fillId="4" borderId="1" xfId="0" applyFont="1" applyFill="1" applyBorder="1" applyAlignment="1">
      <alignment horizontal="center" vertical="top"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3" borderId="0" xfId="0" applyFont="1" applyFill="1" applyAlignment="1">
      <alignment vertical="center"/>
    </xf>
    <xf numFmtId="0" fontId="17"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19"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4"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19" fillId="2" borderId="0" xfId="0" applyFont="1" applyFill="1" applyAlignment="1">
      <alignment horizontal="left" vertical="center"/>
    </xf>
    <xf numFmtId="0" fontId="19" fillId="3" borderId="0" xfId="0" applyFont="1" applyFill="1" applyAlignment="1">
      <alignment horizontal="left" vertical="center"/>
    </xf>
    <xf numFmtId="0" fontId="5" fillId="2" borderId="1" xfId="0" applyFont="1" applyFill="1" applyBorder="1" applyAlignment="1">
      <alignment horizontal="center" vertical="center" wrapText="1"/>
    </xf>
    <xf numFmtId="0" fontId="19" fillId="2" borderId="1" xfId="2" quotePrefix="1" applyFont="1" applyFill="1" applyBorder="1" applyAlignment="1">
      <alignment horizontal="left" vertical="top"/>
    </xf>
    <xf numFmtId="0" fontId="19" fillId="2" borderId="1" xfId="2" quotePrefix="1" applyFont="1" applyFill="1" applyBorder="1" applyAlignment="1">
      <alignment horizontal="left" vertical="top" wrapText="1"/>
    </xf>
    <xf numFmtId="0" fontId="16" fillId="2" borderId="1" xfId="0" applyNumberFormat="1" applyFont="1" applyFill="1" applyBorder="1" applyAlignment="1">
      <alignment horizontal="center" vertical="center" wrapText="1"/>
    </xf>
    <xf numFmtId="165" fontId="16" fillId="2" borderId="1" xfId="4" applyNumberFormat="1" applyFont="1" applyFill="1" applyBorder="1" applyAlignment="1">
      <alignment horizontal="center" vertical="center"/>
    </xf>
    <xf numFmtId="0" fontId="16" fillId="2" borderId="1" xfId="0" applyNumberFormat="1" applyFont="1" applyFill="1" applyBorder="1" applyAlignment="1">
      <alignment horizontal="center" vertical="center"/>
    </xf>
    <xf numFmtId="9" fontId="22" fillId="2" borderId="1" xfId="1" applyFont="1" applyFill="1" applyBorder="1" applyAlignment="1">
      <alignment horizontal="center" vertical="center"/>
    </xf>
    <xf numFmtId="165" fontId="16" fillId="2" borderId="1" xfId="0" applyNumberFormat="1" applyFont="1" applyFill="1" applyBorder="1" applyAlignment="1">
      <alignment horizontal="center" vertical="center"/>
    </xf>
    <xf numFmtId="165" fontId="20" fillId="2" borderId="1" xfId="4" applyNumberFormat="1" applyFont="1" applyFill="1" applyBorder="1" applyAlignment="1">
      <alignment horizontal="center" vertical="center"/>
    </xf>
    <xf numFmtId="9" fontId="21" fillId="2" borderId="1" xfId="1" applyFont="1" applyFill="1" applyBorder="1" applyAlignment="1">
      <alignment horizontal="center" vertical="center"/>
    </xf>
    <xf numFmtId="44" fontId="10" fillId="2" borderId="1" xfId="3" applyFont="1" applyFill="1" applyBorder="1" applyAlignment="1">
      <alignment horizontal="center" vertical="center"/>
    </xf>
    <xf numFmtId="0" fontId="5" fillId="2" borderId="1" xfId="0" applyFont="1" applyFill="1" applyBorder="1" applyAlignment="1">
      <alignment horizontal="center"/>
    </xf>
    <xf numFmtId="10" fontId="2" fillId="2" borderId="0" xfId="0" applyNumberFormat="1" applyFont="1" applyFill="1" applyAlignment="1">
      <alignment horizontal="center" vertical="center"/>
    </xf>
    <xf numFmtId="10" fontId="13" fillId="2" borderId="1" xfId="0" applyNumberFormat="1" applyFont="1" applyFill="1" applyBorder="1" applyAlignment="1">
      <alignment horizontal="center" vertical="center"/>
    </xf>
    <xf numFmtId="10" fontId="22" fillId="2" borderId="1" xfId="1" applyNumberFormat="1" applyFont="1" applyFill="1" applyBorder="1" applyAlignment="1">
      <alignment horizontal="center" vertical="center"/>
    </xf>
    <xf numFmtId="10" fontId="2" fillId="7" borderId="0" xfId="0" applyNumberFormat="1" applyFont="1" applyFill="1" applyAlignment="1">
      <alignment horizontal="center" vertical="center"/>
    </xf>
    <xf numFmtId="14" fontId="23" fillId="4" borderId="1"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justify"/>
    </xf>
    <xf numFmtId="0" fontId="8" fillId="0" borderId="1" xfId="0" applyFont="1" applyFill="1" applyBorder="1" applyAlignment="1">
      <alignment horizontal="center" vertical="center"/>
    </xf>
    <xf numFmtId="0" fontId="8" fillId="2" borderId="1" xfId="0" applyFont="1" applyFill="1" applyBorder="1" applyAlignment="1">
      <alignment horizontal="justify" vertical="center" wrapText="1"/>
    </xf>
    <xf numFmtId="14" fontId="8" fillId="3" borderId="0" xfId="0" applyNumberFormat="1" applyFont="1" applyFill="1" applyAlignment="1">
      <alignment horizontal="center" vertical="center"/>
    </xf>
    <xf numFmtId="0" fontId="8" fillId="3" borderId="0" xfId="0" applyFont="1" applyFill="1" applyAlignment="1">
      <alignment horizontal="justify"/>
    </xf>
    <xf numFmtId="0" fontId="8" fillId="3" borderId="0" xfId="0" applyFont="1" applyFill="1" applyAlignment="1">
      <alignment horizontal="center" vertical="center"/>
    </xf>
    <xf numFmtId="44" fontId="5" fillId="2" borderId="1" xfId="3" applyFont="1" applyFill="1" applyBorder="1" applyAlignment="1">
      <alignment horizontal="center" vertical="center"/>
    </xf>
    <xf numFmtId="44" fontId="16" fillId="2" borderId="1" xfId="3" applyFont="1" applyFill="1" applyBorder="1" applyAlignment="1">
      <alignment horizontal="center" vertical="center"/>
    </xf>
    <xf numFmtId="0" fontId="8" fillId="3" borderId="0" xfId="0" applyFont="1" applyFill="1" applyAlignment="1">
      <alignment horizontal="center" vertical="top"/>
    </xf>
    <xf numFmtId="44" fontId="8" fillId="7" borderId="0" xfId="0" applyNumberFormat="1" applyFont="1" applyFill="1"/>
    <xf numFmtId="166" fontId="8" fillId="2" borderId="1" xfId="1" applyNumberFormat="1" applyFont="1" applyFill="1" applyBorder="1" applyAlignment="1">
      <alignment horizontal="center" vertical="center"/>
    </xf>
    <xf numFmtId="166" fontId="8" fillId="7" borderId="0" xfId="1" applyNumberFormat="1" applyFont="1" applyFill="1"/>
    <xf numFmtId="43" fontId="16" fillId="2" borderId="1" xfId="4" applyNumberFormat="1" applyFont="1" applyFill="1" applyBorder="1" applyAlignment="1">
      <alignment horizontal="center" vertical="center"/>
    </xf>
    <xf numFmtId="0" fontId="5" fillId="2" borderId="1" xfId="1" applyNumberFormat="1"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1" fontId="8" fillId="2" borderId="1" xfId="1" applyNumberFormat="1" applyFont="1" applyFill="1" applyBorder="1" applyAlignment="1">
      <alignment horizontal="center" vertical="center"/>
    </xf>
    <xf numFmtId="0" fontId="8" fillId="0" borderId="14" xfId="0" applyFont="1" applyFill="1" applyBorder="1" applyAlignment="1">
      <alignment horizontal="justify"/>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8" fillId="2" borderId="0" xfId="0" applyFont="1" applyFill="1" applyBorder="1" applyAlignment="1">
      <alignment horizontal="left" vertical="top"/>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3"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167" fontId="8" fillId="2" borderId="1" xfId="1" applyNumberFormat="1" applyFont="1" applyFill="1" applyBorder="1" applyAlignment="1">
      <alignment horizontal="center" vertical="center"/>
    </xf>
    <xf numFmtId="0" fontId="19" fillId="2" borderId="14" xfId="2" quotePrefix="1" applyFont="1" applyFill="1" applyBorder="1" applyAlignment="1">
      <alignment horizontal="left" vertical="top"/>
    </xf>
    <xf numFmtId="0" fontId="19" fillId="0" borderId="13" xfId="2" quotePrefix="1" applyFont="1" applyBorder="1" applyAlignment="1">
      <alignment horizontal="left" vertical="top"/>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19" fillId="0" borderId="1" xfId="2" quotePrefix="1" applyFont="1" applyFill="1" applyBorder="1" applyAlignment="1">
      <alignment horizontal="left" vertical="top"/>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25"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9" fontId="21"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1" fontId="5" fillId="2" borderId="1" xfId="1" applyNumberFormat="1" applyFont="1" applyFill="1" applyBorder="1" applyAlignment="1">
      <alignment horizontal="center" vertical="center"/>
    </xf>
    <xf numFmtId="0" fontId="5" fillId="2" borderId="0" xfId="0" applyFont="1" applyFill="1" applyBorder="1" applyAlignment="1">
      <alignment horizontal="center" vertical="center"/>
    </xf>
    <xf numFmtId="166" fontId="21" fillId="2" borderId="1" xfId="1" applyNumberFormat="1" applyFont="1" applyFill="1" applyBorder="1" applyAlignment="1">
      <alignment horizontal="center" vertical="center"/>
    </xf>
    <xf numFmtId="168" fontId="20" fillId="2" borderId="1" xfId="3" applyNumberFormat="1" applyFont="1" applyFill="1" applyBorder="1" applyAlignment="1">
      <alignment horizontal="center" vertical="center"/>
    </xf>
    <xf numFmtId="0" fontId="20" fillId="0" borderId="1" xfId="0" applyFont="1" applyFill="1" applyBorder="1" applyAlignment="1">
      <alignment horizontal="center" vertical="center" wrapText="1"/>
    </xf>
    <xf numFmtId="0" fontId="20" fillId="2" borderId="4" xfId="0" applyFont="1" applyFill="1" applyBorder="1" applyAlignment="1">
      <alignment horizontal="center" vertical="center" wrapText="1"/>
    </xf>
    <xf numFmtId="1" fontId="5" fillId="2" borderId="1" xfId="1" applyNumberFormat="1"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9" fontId="5" fillId="2" borderId="1" xfId="0" applyNumberFormat="1" applyFont="1" applyFill="1" applyBorder="1" applyAlignment="1">
      <alignment horizontal="center" vertical="center"/>
    </xf>
    <xf numFmtId="0" fontId="5" fillId="2" borderId="1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 xfId="0" applyFont="1" applyFill="1" applyBorder="1" applyAlignment="1">
      <alignment horizontal="center" vertical="center"/>
    </xf>
    <xf numFmtId="9" fontId="5" fillId="2" borderId="1" xfId="1" applyFont="1" applyFill="1" applyBorder="1" applyAlignment="1">
      <alignment horizontal="center" vertical="center"/>
    </xf>
    <xf numFmtId="9" fontId="5" fillId="2" borderId="1" xfId="1" applyFont="1" applyFill="1" applyBorder="1" applyAlignment="1">
      <alignment horizontal="center" vertical="center" wrapText="1"/>
    </xf>
    <xf numFmtId="1" fontId="5" fillId="2" borderId="1" xfId="1" applyNumberFormat="1" applyFont="1" applyFill="1" applyBorder="1" applyAlignment="1">
      <alignment horizontal="center" vertical="center"/>
    </xf>
    <xf numFmtId="0" fontId="20" fillId="2" borderId="1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8" fillId="0" borderId="22" xfId="0" applyFont="1" applyFill="1" applyBorder="1" applyAlignment="1" applyProtection="1">
      <alignment horizontal="justify" wrapText="1"/>
    </xf>
    <xf numFmtId="0" fontId="5" fillId="0" borderId="23" xfId="0" applyFont="1" applyFill="1" applyBorder="1" applyAlignment="1" applyProtection="1">
      <alignment horizontal="justify" wrapText="1"/>
    </xf>
    <xf numFmtId="0" fontId="8" fillId="0" borderId="23" xfId="0" applyFont="1" applyFill="1" applyBorder="1" applyAlignment="1" applyProtection="1">
      <alignment horizontal="justify" wrapText="1"/>
    </xf>
    <xf numFmtId="0" fontId="21" fillId="0" borderId="23" xfId="0" applyFont="1" applyFill="1" applyBorder="1" applyAlignment="1" applyProtection="1">
      <alignment horizontal="justify" wrapText="1"/>
    </xf>
    <xf numFmtId="0" fontId="8" fillId="0" borderId="24" xfId="0" applyFont="1" applyFill="1" applyBorder="1" applyAlignment="1" applyProtection="1">
      <alignment horizontal="justify" wrapText="1"/>
    </xf>
    <xf numFmtId="0" fontId="20" fillId="0" borderId="1" xfId="0" applyFont="1" applyFill="1" applyBorder="1" applyAlignment="1" applyProtection="1">
      <alignment horizontal="center" vertical="center" wrapText="1"/>
    </xf>
    <xf numFmtId="0" fontId="2" fillId="7" borderId="0" xfId="0" applyFont="1" applyFill="1" applyAlignment="1" applyProtection="1">
      <alignment vertical="center"/>
    </xf>
    <xf numFmtId="0" fontId="8" fillId="7" borderId="0" xfId="0" applyFont="1" applyFill="1" applyAlignment="1" applyProtection="1">
      <alignment vertical="center"/>
    </xf>
    <xf numFmtId="0" fontId="8" fillId="2" borderId="0" xfId="0" applyFont="1" applyFill="1" applyAlignment="1" applyProtection="1">
      <alignment vertical="center"/>
    </xf>
    <xf numFmtId="0" fontId="2" fillId="2" borderId="0" xfId="0" applyFont="1" applyFill="1" applyAlignment="1" applyProtection="1">
      <alignment vertical="center"/>
    </xf>
    <xf numFmtId="0" fontId="5" fillId="2" borderId="1" xfId="0" applyFont="1" applyFill="1" applyBorder="1" applyAlignment="1" applyProtection="1">
      <alignment horizontal="center" vertical="center" wrapText="1"/>
    </xf>
    <xf numFmtId="0" fontId="2" fillId="2" borderId="0" xfId="0" applyFont="1" applyFill="1" applyBorder="1" applyAlignment="1" applyProtection="1">
      <alignment vertical="center"/>
    </xf>
    <xf numFmtId="0" fontId="11"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2" fillId="7" borderId="0"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2" fillId="7" borderId="0" xfId="0" applyFont="1" applyFill="1" applyAlignment="1" applyProtection="1">
      <alignment horizontal="center" vertical="center"/>
    </xf>
    <xf numFmtId="0" fontId="11" fillId="4"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xf>
    <xf numFmtId="1" fontId="2" fillId="2" borderId="0" xfId="0" applyNumberFormat="1" applyFont="1" applyFill="1" applyAlignment="1" applyProtection="1">
      <alignment horizontal="center" vertical="center"/>
    </xf>
    <xf numFmtId="0" fontId="13" fillId="2" borderId="1" xfId="0" applyFont="1" applyFill="1" applyBorder="1" applyAlignment="1" applyProtection="1">
      <alignment horizontal="center" vertical="center"/>
    </xf>
    <xf numFmtId="9" fontId="8" fillId="2" borderId="1" xfId="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2" fillId="7" borderId="0" xfId="0" applyFont="1" applyFill="1" applyProtection="1"/>
    <xf numFmtId="0" fontId="8" fillId="7" borderId="0" xfId="0" applyFont="1" applyFill="1" applyProtection="1"/>
    <xf numFmtId="0" fontId="8" fillId="7" borderId="0" xfId="0" applyNumberFormat="1" applyFont="1" applyFill="1" applyProtection="1"/>
    <xf numFmtId="0" fontId="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9" fontId="5" fillId="0" borderId="1" xfId="1" applyNumberFormat="1" applyFont="1" applyFill="1" applyBorder="1" applyAlignment="1">
      <alignment horizontal="center" vertical="center" wrapText="1"/>
    </xf>
    <xf numFmtId="0" fontId="0" fillId="2" borderId="1" xfId="0" applyFont="1" applyFill="1" applyBorder="1" applyAlignment="1">
      <alignment horizontal="center" vertical="center"/>
    </xf>
    <xf numFmtId="9" fontId="5" fillId="0" borderId="1" xfId="1" applyFont="1" applyFill="1" applyBorder="1" applyAlignment="1">
      <alignment horizontal="center" vertical="center" wrapText="1"/>
    </xf>
    <xf numFmtId="9" fontId="20" fillId="2" borderId="1" xfId="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1" fontId="5" fillId="2" borderId="1" xfId="4" applyNumberFormat="1" applyFont="1" applyFill="1" applyBorder="1" applyAlignment="1">
      <alignment horizontal="center" vertical="center"/>
    </xf>
    <xf numFmtId="0" fontId="5" fillId="0" borderId="1" xfId="0" applyFont="1" applyFill="1" applyBorder="1" applyAlignment="1">
      <alignment horizontal="center" vertical="center"/>
    </xf>
    <xf numFmtId="0" fontId="20"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9" fontId="5" fillId="0" borderId="1" xfId="1" applyFont="1" applyFill="1" applyBorder="1" applyAlignment="1">
      <alignment horizontal="center" vertical="center"/>
    </xf>
    <xf numFmtId="1" fontId="5" fillId="2" borderId="1" xfId="0" applyNumberFormat="1" applyFont="1" applyFill="1" applyBorder="1" applyAlignment="1">
      <alignment horizontal="center" vertical="center"/>
    </xf>
    <xf numFmtId="1" fontId="5" fillId="0" borderId="1" xfId="1" applyNumberFormat="1" applyFont="1" applyFill="1" applyBorder="1" applyAlignment="1">
      <alignment horizontal="center" vertical="center"/>
    </xf>
    <xf numFmtId="0" fontId="0" fillId="0" borderId="1" xfId="0" applyFont="1" applyFill="1" applyBorder="1" applyAlignment="1">
      <alignment horizontal="center" vertical="center"/>
    </xf>
    <xf numFmtId="1" fontId="5" fillId="0" borderId="1" xfId="3" applyNumberFormat="1" applyFont="1" applyFill="1" applyBorder="1" applyAlignment="1">
      <alignment horizontal="center" vertical="center"/>
    </xf>
    <xf numFmtId="0" fontId="5" fillId="2" borderId="14" xfId="0" applyFont="1" applyFill="1" applyBorder="1" applyAlignment="1">
      <alignment horizontal="center" vertical="center"/>
    </xf>
    <xf numFmtId="0" fontId="5" fillId="2" borderId="21" xfId="0" applyFont="1" applyFill="1" applyBorder="1" applyAlignment="1">
      <alignment horizontal="center" vertical="center" wrapText="1"/>
    </xf>
    <xf numFmtId="0" fontId="5" fillId="2" borderId="21" xfId="0" applyFont="1" applyFill="1" applyBorder="1" applyAlignment="1">
      <alignment horizontal="center" vertical="center"/>
    </xf>
    <xf numFmtId="9" fontId="5" fillId="0" borderId="5" xfId="0" applyNumberFormat="1" applyFont="1" applyFill="1" applyBorder="1" applyAlignment="1">
      <alignment horizontal="center" vertical="center"/>
    </xf>
    <xf numFmtId="9" fontId="5" fillId="2" borderId="14" xfId="0" applyNumberFormat="1" applyFont="1" applyFill="1" applyBorder="1" applyAlignment="1">
      <alignment horizontal="center" vertical="center"/>
    </xf>
    <xf numFmtId="0" fontId="0" fillId="2" borderId="14" xfId="0" applyFont="1" applyFill="1" applyBorder="1" applyAlignment="1">
      <alignment horizontal="center" vertical="center"/>
    </xf>
    <xf numFmtId="9" fontId="5" fillId="2" borderId="13" xfId="0" applyNumberFormat="1" applyFont="1" applyFill="1" applyBorder="1" applyAlignment="1">
      <alignment horizontal="center" vertical="center"/>
    </xf>
    <xf numFmtId="9" fontId="5" fillId="2" borderId="13" xfId="1" applyNumberFormat="1" applyFont="1" applyFill="1" applyBorder="1" applyAlignment="1">
      <alignment horizontal="center" vertical="center"/>
    </xf>
    <xf numFmtId="0" fontId="0" fillId="2" borderId="13" xfId="0" applyFont="1" applyFill="1" applyBorder="1" applyAlignment="1">
      <alignment horizontal="center" vertical="center"/>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14"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3" fillId="2" borderId="0" xfId="0" applyFont="1" applyFill="1" applyBorder="1" applyAlignment="1">
      <alignment horizontal="center" vertical="center"/>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8" fillId="2" borderId="9" xfId="0" applyFont="1" applyFill="1" applyBorder="1" applyAlignment="1">
      <alignment horizontal="justify" vertical="top"/>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5"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5"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16"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9" fontId="5" fillId="2" borderId="1" xfId="1" applyNumberFormat="1" applyFont="1" applyFill="1" applyBorder="1" applyAlignment="1">
      <alignment horizontal="center" vertical="center"/>
    </xf>
    <xf numFmtId="0" fontId="8" fillId="6" borderId="5" xfId="0" applyFont="1" applyFill="1" applyBorder="1" applyAlignment="1">
      <alignment horizontal="left" vertical="center" wrapText="1"/>
    </xf>
    <xf numFmtId="0" fontId="8" fillId="6" borderId="7" xfId="0" applyFont="1" applyFill="1" applyBorder="1" applyAlignment="1">
      <alignment horizontal="left" vertical="center" wrapText="1"/>
    </xf>
    <xf numFmtId="0" fontId="21" fillId="2" borderId="0" xfId="0" applyFont="1" applyFill="1" applyBorder="1" applyAlignment="1">
      <alignment horizontal="justify" vertical="top" wrapText="1"/>
    </xf>
    <xf numFmtId="0" fontId="21" fillId="2" borderId="0" xfId="0" applyFont="1" applyFill="1" applyBorder="1" applyAlignment="1">
      <alignment horizontal="justify" vertical="top"/>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1" fontId="5" fillId="2" borderId="1" xfId="1" applyNumberFormat="1" applyFont="1" applyFill="1" applyBorder="1" applyAlignment="1">
      <alignment horizontal="center" vertical="center"/>
    </xf>
    <xf numFmtId="0" fontId="21" fillId="2" borderId="9" xfId="0" applyFont="1" applyFill="1" applyBorder="1" applyAlignment="1">
      <alignment horizontal="justify" vertical="top" wrapText="1"/>
    </xf>
    <xf numFmtId="0" fontId="21" fillId="2" borderId="13" xfId="0" applyFont="1" applyFill="1" applyBorder="1" applyAlignment="1">
      <alignment horizontal="justify" vertical="top"/>
    </xf>
    <xf numFmtId="0" fontId="21" fillId="2" borderId="3" xfId="0" applyFont="1" applyFill="1" applyBorder="1" applyAlignment="1">
      <alignment horizontal="justify" vertical="top"/>
    </xf>
    <xf numFmtId="0" fontId="21" fillId="2" borderId="1" xfId="0" applyFont="1" applyFill="1" applyBorder="1" applyAlignment="1">
      <alignment horizontal="justify" vertical="top"/>
    </xf>
    <xf numFmtId="0" fontId="5" fillId="2" borderId="1" xfId="0" applyFont="1" applyFill="1" applyBorder="1" applyAlignment="1">
      <alignment horizontal="left"/>
    </xf>
    <xf numFmtId="0" fontId="5" fillId="2" borderId="1" xfId="0" applyFont="1" applyFill="1" applyBorder="1" applyAlignment="1">
      <alignment horizontal="left" wrapText="1"/>
    </xf>
    <xf numFmtId="0" fontId="21" fillId="2" borderId="5" xfId="0" applyFont="1" applyFill="1" applyBorder="1" applyAlignment="1">
      <alignment horizontal="justify" vertical="top"/>
    </xf>
    <xf numFmtId="0" fontId="21" fillId="2" borderId="14" xfId="0" applyFont="1" applyFill="1" applyBorder="1" applyAlignment="1">
      <alignment horizontal="justify" vertical="top"/>
    </xf>
    <xf numFmtId="0" fontId="5" fillId="6" borderId="7" xfId="0" applyFont="1" applyFill="1" applyBorder="1" applyAlignment="1">
      <alignment horizontal="left" vertical="center"/>
    </xf>
    <xf numFmtId="0" fontId="8" fillId="6" borderId="15" xfId="0" applyFont="1" applyFill="1" applyBorder="1" applyAlignment="1">
      <alignment horizontal="left" vertical="center"/>
    </xf>
    <xf numFmtId="0" fontId="5" fillId="2" borderId="13" xfId="0" applyFont="1" applyFill="1" applyBorder="1" applyAlignment="1">
      <alignment horizontal="center" vertical="top" wrapText="1"/>
    </xf>
    <xf numFmtId="0" fontId="5" fillId="2" borderId="1" xfId="0" applyFont="1" applyFill="1" applyBorder="1" applyAlignment="1">
      <alignment horizontal="center" vertical="top" wrapText="1"/>
    </xf>
    <xf numFmtId="0" fontId="8" fillId="3" borderId="0" xfId="0" applyFont="1" applyFill="1" applyBorder="1" applyAlignment="1">
      <alignment horizontal="center" vertical="center"/>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5" fillId="2" borderId="19" xfId="0" applyFont="1" applyFill="1" applyBorder="1" applyAlignment="1">
      <alignment horizontal="left" vertical="center" wrapText="1"/>
    </xf>
    <xf numFmtId="0" fontId="5" fillId="2" borderId="2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18" xfId="0" applyFont="1" applyFill="1" applyBorder="1" applyAlignment="1">
      <alignment horizontal="center"/>
    </xf>
    <xf numFmtId="0" fontId="8" fillId="2" borderId="19" xfId="0" applyFont="1" applyFill="1" applyBorder="1" applyAlignment="1">
      <alignment horizontal="center"/>
    </xf>
    <xf numFmtId="0" fontId="8"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0" xfId="0" applyFont="1" applyFill="1" applyAlignment="1">
      <alignment horizontal="center"/>
    </xf>
    <xf numFmtId="0" fontId="11" fillId="5" borderId="1" xfId="0" applyFont="1" applyFill="1" applyBorder="1" applyAlignment="1">
      <alignment horizont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9" fontId="5" fillId="2" borderId="2" xfId="1" applyFont="1" applyFill="1" applyBorder="1" applyAlignment="1">
      <alignment horizontal="center" vertical="center" wrapText="1"/>
    </xf>
    <xf numFmtId="9" fontId="5" fillId="2" borderId="10" xfId="1" applyFont="1" applyFill="1" applyBorder="1" applyAlignment="1">
      <alignment horizontal="center" vertical="center" wrapText="1"/>
    </xf>
    <xf numFmtId="9" fontId="5" fillId="2" borderId="3" xfId="1" applyFont="1" applyFill="1" applyBorder="1" applyAlignment="1">
      <alignment horizontal="center" vertical="center" wrapText="1"/>
    </xf>
    <xf numFmtId="0" fontId="5" fillId="2" borderId="9" xfId="0" applyFont="1" applyFill="1" applyBorder="1" applyAlignment="1">
      <alignment horizontal="justify" vertical="top"/>
    </xf>
    <xf numFmtId="0" fontId="2" fillId="7" borderId="0" xfId="0" applyFont="1" applyFill="1" applyAlignment="1">
      <alignment horizontal="center" vertical="top" wrapText="1"/>
    </xf>
    <xf numFmtId="0" fontId="16" fillId="2" borderId="0" xfId="2" applyFont="1" applyFill="1" applyAlignment="1" applyProtection="1">
      <alignment horizontal="center" vertical="center"/>
    </xf>
    <xf numFmtId="0" fontId="8" fillId="2" borderId="4"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5" fillId="2" borderId="2"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3" fillId="8" borderId="0"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1" xfId="0" applyFont="1" applyFill="1" applyBorder="1" applyAlignment="1" applyProtection="1">
      <alignment horizontal="left" vertical="center" wrapText="1"/>
    </xf>
    <xf numFmtId="9" fontId="5" fillId="2" borderId="1" xfId="1" applyFont="1" applyFill="1" applyBorder="1" applyAlignment="1" applyProtection="1">
      <alignment horizontal="center" vertical="center" wrapText="1"/>
    </xf>
    <xf numFmtId="0" fontId="11" fillId="4" borderId="1" xfId="0" applyFont="1" applyFill="1" applyBorder="1" applyAlignment="1" applyProtection="1">
      <alignment horizontal="center" vertical="center"/>
    </xf>
    <xf numFmtId="0" fontId="5" fillId="2" borderId="1" xfId="0" applyFont="1" applyFill="1" applyBorder="1" applyAlignment="1" applyProtection="1">
      <alignment vertical="center"/>
    </xf>
    <xf numFmtId="0" fontId="8" fillId="2" borderId="1" xfId="0" applyFont="1" applyFill="1" applyBorder="1" applyAlignment="1" applyProtection="1">
      <alignment vertical="center"/>
    </xf>
    <xf numFmtId="0" fontId="8" fillId="2" borderId="3"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11" fillId="2" borderId="2"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9" fontId="5" fillId="2" borderId="1" xfId="1"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11" fillId="5" borderId="8" xfId="0" applyFont="1" applyFill="1" applyBorder="1" applyAlignment="1" applyProtection="1">
      <alignment horizontal="center" vertical="center"/>
    </xf>
    <xf numFmtId="0" fontId="11" fillId="5" borderId="12" xfId="0" applyFont="1" applyFill="1" applyBorder="1" applyAlignment="1" applyProtection="1">
      <alignment horizontal="center" vertical="center"/>
    </xf>
    <xf numFmtId="0" fontId="11" fillId="5" borderId="9" xfId="0" applyFont="1" applyFill="1" applyBorder="1" applyAlignment="1" applyProtection="1">
      <alignment horizontal="center" vertical="center"/>
    </xf>
    <xf numFmtId="0" fontId="11" fillId="5" borderId="14" xfId="0" applyFont="1" applyFill="1" applyBorder="1" applyAlignment="1" applyProtection="1">
      <alignment horizontal="center" vertical="center"/>
    </xf>
    <xf numFmtId="0" fontId="5" fillId="6" borderId="5" xfId="0" applyFont="1" applyFill="1" applyBorder="1" applyAlignment="1" applyProtection="1">
      <alignment horizontal="left" vertical="center" wrapText="1"/>
    </xf>
    <xf numFmtId="0" fontId="8" fillId="6" borderId="14" xfId="0" applyFont="1" applyFill="1" applyBorder="1" applyAlignment="1" applyProtection="1">
      <alignment horizontal="left" vertical="center" wrapText="1"/>
    </xf>
    <xf numFmtId="0" fontId="8" fillId="2" borderId="9" xfId="0" applyFont="1" applyFill="1" applyBorder="1" applyAlignment="1" applyProtection="1">
      <alignment horizontal="justify" vertical="top" wrapText="1"/>
    </xf>
    <xf numFmtId="0" fontId="8" fillId="2" borderId="13" xfId="0" applyFont="1" applyFill="1" applyBorder="1" applyAlignment="1" applyProtection="1">
      <alignment horizontal="justify" vertical="top"/>
    </xf>
    <xf numFmtId="0" fontId="8" fillId="2" borderId="3" xfId="0" applyFont="1" applyFill="1" applyBorder="1" applyAlignment="1" applyProtection="1">
      <alignment horizontal="justify" vertical="top"/>
    </xf>
    <xf numFmtId="0" fontId="8" fillId="2" borderId="1" xfId="0" applyFont="1" applyFill="1" applyBorder="1" applyAlignment="1" applyProtection="1">
      <alignment horizontal="justify" vertical="top"/>
    </xf>
    <xf numFmtId="0" fontId="8" fillId="2" borderId="5" xfId="0" applyFont="1" applyFill="1" applyBorder="1" applyAlignment="1" applyProtection="1">
      <alignment horizontal="justify" vertical="top"/>
    </xf>
    <xf numFmtId="0" fontId="8" fillId="2" borderId="14" xfId="0" applyFont="1" applyFill="1" applyBorder="1" applyAlignment="1" applyProtection="1">
      <alignment horizontal="justify" vertical="top"/>
    </xf>
    <xf numFmtId="0" fontId="5" fillId="6" borderId="7" xfId="0" applyFont="1" applyFill="1" applyBorder="1" applyAlignment="1" applyProtection="1">
      <alignment horizontal="left" vertical="center" wrapText="1"/>
    </xf>
    <xf numFmtId="0" fontId="8" fillId="6" borderId="15" xfId="0" applyFont="1" applyFill="1" applyBorder="1" applyAlignment="1" applyProtection="1">
      <alignment horizontal="left" vertical="center" wrapText="1"/>
    </xf>
    <xf numFmtId="0" fontId="8" fillId="2" borderId="9" xfId="0" applyFont="1" applyFill="1" applyBorder="1" applyAlignment="1" applyProtection="1">
      <alignment horizontal="justify" vertical="top"/>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8" fillId="2" borderId="7" xfId="0" applyFont="1" applyFill="1" applyBorder="1" applyAlignment="1">
      <alignment horizontal="left" vertical="top" wrapText="1"/>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8" fillId="2" borderId="0" xfId="0" applyFont="1" applyFill="1" applyBorder="1" applyAlignment="1">
      <alignment horizontal="justify" vertical="justify" wrapText="1"/>
    </xf>
    <xf numFmtId="0" fontId="8" fillId="2" borderId="7" xfId="0" applyFont="1" applyFill="1" applyBorder="1" applyAlignment="1">
      <alignment horizontal="justify" vertical="justify" wrapText="1"/>
    </xf>
    <xf numFmtId="0" fontId="5" fillId="2" borderId="12" xfId="0" applyFont="1" applyFill="1" applyBorder="1" applyAlignment="1">
      <alignment horizontal="left" vertical="center" wrapText="1"/>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0"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21" fillId="2" borderId="7" xfId="0" applyFont="1" applyFill="1" applyBorder="1" applyAlignment="1">
      <alignment horizontal="justify" vertical="top" wrapText="1"/>
    </xf>
    <xf numFmtId="0" fontId="21" fillId="2" borderId="15" xfId="0" applyFont="1" applyFill="1" applyBorder="1" applyAlignment="1">
      <alignment horizontal="justify" vertical="top"/>
    </xf>
    <xf numFmtId="0" fontId="8" fillId="2" borderId="7" xfId="0" applyFont="1" applyFill="1" applyBorder="1" applyAlignment="1">
      <alignment horizontal="justify" vertical="center" wrapText="1"/>
    </xf>
    <xf numFmtId="0" fontId="8" fillId="2" borderId="15" xfId="0" applyFont="1" applyFill="1" applyBorder="1" applyAlignment="1">
      <alignment horizontal="justify" vertical="center"/>
    </xf>
    <xf numFmtId="0" fontId="11" fillId="4" borderId="1" xfId="0" applyFont="1" applyFill="1" applyBorder="1" applyAlignment="1">
      <alignment vertical="center"/>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0" fontId="18" fillId="2" borderId="13" xfId="0" applyFont="1" applyFill="1" applyBorder="1" applyAlignment="1">
      <alignment horizontal="justify" vertical="top"/>
    </xf>
    <xf numFmtId="0" fontId="18" fillId="2" borderId="3" xfId="0" applyFont="1" applyFill="1" applyBorder="1" applyAlignment="1">
      <alignment horizontal="justify" vertical="top"/>
    </xf>
    <xf numFmtId="0" fontId="18" fillId="2" borderId="1" xfId="0" applyFont="1" applyFill="1" applyBorder="1" applyAlignment="1">
      <alignment horizontal="justify" vertical="top"/>
    </xf>
    <xf numFmtId="0" fontId="20" fillId="2" borderId="13"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8" fillId="2" borderId="0" xfId="0" applyFont="1" applyFill="1" applyBorder="1" applyAlignment="1">
      <alignment horizontal="justify" vertical="center" wrapText="1"/>
    </xf>
    <xf numFmtId="14" fontId="8" fillId="0" borderId="22" xfId="0" applyNumberFormat="1" applyFont="1" applyFill="1" applyBorder="1" applyAlignment="1" applyProtection="1">
      <alignment horizontal="center" vertical="center"/>
    </xf>
    <xf numFmtId="14" fontId="8" fillId="0" borderId="23" xfId="0" applyNumberFormat="1" applyFont="1" applyFill="1" applyBorder="1" applyAlignment="1" applyProtection="1">
      <alignment horizontal="center" vertical="center"/>
    </xf>
    <xf numFmtId="14" fontId="8" fillId="0" borderId="24" xfId="0" applyNumberFormat="1"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14" fontId="8" fillId="0" borderId="14" xfId="0" applyNumberFormat="1" applyFont="1" applyFill="1" applyBorder="1" applyAlignment="1">
      <alignment horizontal="center" vertical="center"/>
    </xf>
    <xf numFmtId="14" fontId="8" fillId="0" borderId="15" xfId="0" applyNumberFormat="1" applyFont="1" applyFill="1" applyBorder="1" applyAlignment="1">
      <alignment horizontal="center" vertical="center"/>
    </xf>
    <xf numFmtId="14" fontId="8" fillId="0" borderId="13"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3" xfId="0" applyFont="1" applyFill="1" applyBorder="1" applyAlignment="1">
      <alignment horizontal="center" vertical="center"/>
    </xf>
  </cellXfs>
  <cellStyles count="6">
    <cellStyle name="Hipervínculo" xfId="2" builtinId="8"/>
    <cellStyle name="Millares" xfId="4" builtinId="3"/>
    <cellStyle name="Moneda" xfId="3" builtinId="4"/>
    <cellStyle name="Moneda 2" xfId="5"/>
    <cellStyle name="Normal" xfId="0" builtinId="0"/>
    <cellStyle name="Porcentaje" xfId="1" builtinId="5"/>
  </cellStyles>
  <dxfs count="3">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EDE394"/>
      <color rgb="FF0F3D38"/>
      <color rgb="FF4B514E"/>
      <color rgb="FFD5CA3D"/>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'INS-1'!$D$41:$E$41</c:f>
              <c:strCache>
                <c:ptCount val="2"/>
                <c:pt idx="0">
                  <c:v>JUNIO</c:v>
                </c:pt>
                <c:pt idx="1">
                  <c:v>DICIEMBRE</c:v>
                </c:pt>
              </c:strCache>
            </c:strRef>
          </c:cat>
          <c:val>
            <c:numRef>
              <c:extLst>
                <c:ext xmlns:c15="http://schemas.microsoft.com/office/drawing/2012/chart" uri="{02D57815-91ED-43cb-92C2-25804820EDAC}">
                  <c15:fullRef>
                    <c15:sqref>'INS-1'!$D$44:$O$44</c15:sqref>
                  </c15:fullRef>
                </c:ext>
              </c:extLst>
              <c:f>'INS-1'!$D$44:$E$44</c:f>
              <c:numCache>
                <c:formatCode>0%</c:formatCode>
                <c:ptCount val="2"/>
                <c:pt idx="0" formatCode="0.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'INS-1'!$D$41:$E$41</c:f>
              <c:strCache>
                <c:ptCount val="2"/>
                <c:pt idx="0">
                  <c:v>JUNIO</c:v>
                </c:pt>
                <c:pt idx="1">
                  <c:v>DICIEMBRE</c:v>
                </c:pt>
              </c:strCache>
            </c:strRef>
          </c:cat>
          <c:val>
            <c:numRef>
              <c:extLst>
                <c:ext xmlns:c15="http://schemas.microsoft.com/office/drawing/2012/chart" uri="{02D57815-91ED-43cb-92C2-25804820EDAC}">
                  <c15:fullRef>
                    <c15:sqref>'INS-1'!$D$45:$O$45</c15:sqref>
                  </c15:fullRef>
                </c:ext>
              </c:extLst>
              <c:f>'INS-1'!$D$45:$E$45</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01333760"/>
        <c:axId val="301334320"/>
      </c:lineChart>
      <c:catAx>
        <c:axId val="301333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334320"/>
        <c:crosses val="autoZero"/>
        <c:auto val="1"/>
        <c:lblAlgn val="ctr"/>
        <c:lblOffset val="100"/>
        <c:noMultiLvlLbl val="0"/>
      </c:catAx>
      <c:valAx>
        <c:axId val="3013343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33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'ESG-1'!$D$42:$O$42</c15:sqref>
                  </c15:fullRef>
                </c:ext>
              </c:extLst>
              <c:f>'ESG-1'!$D$42:$G$42</c:f>
              <c:numCache>
                <c:formatCode>0%</c:formatCode>
                <c:ptCount val="4"/>
                <c:pt idx="0">
                  <c:v>0.55531914893617018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'ESG-1'!$D$43:$O$43</c15:sqref>
                  </c15:fullRef>
                </c:ext>
              </c:extLst>
              <c:f>'ESG-1'!$D$43:$G$43</c:f>
              <c:numCache>
                <c:formatCode>0%</c:formatCode>
                <c:ptCount val="4"/>
                <c:pt idx="0">
                  <c:v>0.47499999999999998</c:v>
                </c:pt>
                <c:pt idx="1">
                  <c:v>0.95</c:v>
                </c:pt>
                <c:pt idx="2">
                  <c:v>0.47499999999999998</c:v>
                </c:pt>
                <c:pt idx="3">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7305024"/>
        <c:axId val="347305584"/>
      </c:lineChart>
      <c:catAx>
        <c:axId val="3473050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05584"/>
        <c:crosses val="autoZero"/>
        <c:auto val="1"/>
        <c:lblAlgn val="ctr"/>
        <c:lblOffset val="100"/>
        <c:noMultiLvlLbl val="0"/>
      </c:catAx>
      <c:valAx>
        <c:axId val="34730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0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'ESG-2'!$D$43:$O$43</c15:sqref>
                  </c15:fullRef>
                </c:ext>
              </c:extLst>
              <c:f>'ESG-2'!$D$43:$G$43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'ESG-2'!$D$46:$O$46</c15:sqref>
                  </c15:fullRef>
                </c:ext>
              </c:extLst>
              <c:f>'ESG-2'!$D$46:$G$46</c:f>
              <c:numCache>
                <c:formatCode>0.0</c:formatCode>
                <c:ptCount val="4"/>
                <c:pt idx="0">
                  <c:v>5.9</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'ESG-2'!$D$43:$O$43</c15:sqref>
                  </c15:fullRef>
                </c:ext>
              </c:extLst>
              <c:f>'ESG-2'!$D$43:$G$43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'ESG-2'!$D$47:$O$47</c15:sqref>
                  </c15:fullRef>
                </c:ext>
              </c:extLst>
              <c:f>'ESG-2'!$D$47:$G$47</c:f>
              <c:numCache>
                <c:formatCode>0</c:formatCode>
                <c:ptCount val="4"/>
                <c:pt idx="0">
                  <c:v>7</c:v>
                </c:pt>
                <c:pt idx="1">
                  <c:v>7</c:v>
                </c:pt>
                <c:pt idx="2">
                  <c:v>7</c:v>
                </c:pt>
                <c:pt idx="3">
                  <c:v>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8333088"/>
        <c:axId val="348333648"/>
      </c:lineChart>
      <c:catAx>
        <c:axId val="3483330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333648"/>
        <c:crosses val="autoZero"/>
        <c:auto val="1"/>
        <c:lblAlgn val="ctr"/>
        <c:lblOffset val="100"/>
        <c:noMultiLvlLbl val="0"/>
      </c:catAx>
      <c:valAx>
        <c:axId val="348333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333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'ECO-1'!$D$46:$O$46</c15:sqref>
                  </c15:fullRef>
                </c:ext>
              </c:extLst>
              <c:f>'ECO-1'!$D$46:$G$46</c:f>
              <c:numCache>
                <c:formatCode>0%</c:formatCode>
                <c:ptCount val="4"/>
                <c:pt idx="0">
                  <c:v>0.80113636363636365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'ECO-1'!$D$47:$O$47</c15:sqref>
                  </c15:fullRef>
                </c:ext>
              </c:extLst>
              <c:f>'ECO-1'!$D$47:$G$47</c:f>
              <c:numCache>
                <c:formatCode>0%</c:formatCode>
                <c:ptCount val="4"/>
                <c:pt idx="0">
                  <c:v>0.65</c:v>
                </c:pt>
                <c:pt idx="1">
                  <c:v>0.65</c:v>
                </c:pt>
                <c:pt idx="2">
                  <c:v>0.65</c:v>
                </c:pt>
                <c:pt idx="3">
                  <c:v>0.65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8337568"/>
        <c:axId val="348338128"/>
      </c:lineChart>
      <c:catAx>
        <c:axId val="3483375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338128"/>
        <c:crosses val="autoZero"/>
        <c:auto val="1"/>
        <c:lblAlgn val="ctr"/>
        <c:lblOffset val="100"/>
        <c:noMultiLvlLbl val="0"/>
      </c:catAx>
      <c:valAx>
        <c:axId val="34833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33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'ECO-2'!$C$46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'ECO-2'!$D$43:$O$43</c15:sqref>
                  </c15:fullRef>
                </c:ext>
              </c:extLst>
              <c:f>'ECO-2'!$D$43:$G$43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'ECO-2'!$D$46:$O$46</c15:sqref>
                  </c15:fullRef>
                </c:ext>
              </c:extLst>
              <c:f>'ECO-2'!$D$46:$G$46</c:f>
              <c:numCache>
                <c:formatCode>0%</c:formatCode>
                <c:ptCount val="4"/>
                <c:pt idx="0">
                  <c:v>0.69318181818181823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981A-45A2-916A-58F552A9E166}"/>
            </c:ext>
          </c:extLst>
        </c:ser>
        <c:ser>
          <c:idx val="1"/>
          <c:order val="1"/>
          <c:tx>
            <c:strRef>
              <c:f>'ECO-2'!$C$47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'ECO-2'!$D$43:$O$43</c15:sqref>
                  </c15:fullRef>
                </c:ext>
              </c:extLst>
              <c:f>'ECO-2'!$D$43:$G$43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'ECO-2'!$D$47:$O$47</c15:sqref>
                  </c15:fullRef>
                </c:ext>
              </c:extLst>
              <c:f>'ECO-2'!$D$47:$G$47</c:f>
              <c:numCache>
                <c:formatCode>0%</c:formatCode>
                <c:ptCount val="4"/>
                <c:pt idx="0">
                  <c:v>0.75</c:v>
                </c:pt>
                <c:pt idx="1">
                  <c:v>0.75</c:v>
                </c:pt>
                <c:pt idx="2">
                  <c:v>0.75</c:v>
                </c:pt>
                <c:pt idx="3">
                  <c:v>0.75</c:v>
                </c:pt>
              </c:numCache>
            </c:numRef>
          </c:val>
          <c:smooth val="0"/>
          <c:extLst xmlns:c16r2="http://schemas.microsoft.com/office/drawing/2015/06/chart">
            <c:ext xmlns:c16="http://schemas.microsoft.com/office/drawing/2014/chart" uri="{C3380CC4-5D6E-409C-BE32-E72D297353CC}">
              <c16:uniqueId val="{00000001-981A-45A2-916A-58F552A9E166}"/>
            </c:ext>
          </c:extLst>
        </c:ser>
        <c:dLbls>
          <c:showLegendKey val="0"/>
          <c:showVal val="0"/>
          <c:showCatName val="0"/>
          <c:showSerName val="0"/>
          <c:showPercent val="0"/>
          <c:showBubbleSize val="0"/>
        </c:dLbls>
        <c:smooth val="0"/>
        <c:axId val="301758832"/>
        <c:axId val="301759392"/>
      </c:lineChart>
      <c:catAx>
        <c:axId val="301758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759392"/>
        <c:crosses val="autoZero"/>
        <c:auto val="1"/>
        <c:lblAlgn val="ctr"/>
        <c:lblOffset val="100"/>
        <c:noMultiLvlLbl val="0"/>
      </c:catAx>
      <c:valAx>
        <c:axId val="30175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175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'EPR-1'!$D$40:$O$40</c15:sqref>
                  </c15:fullRef>
                </c:ext>
              </c:extLst>
              <c:f>'EPR-1'!$D$40:$G$40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'EPR-1'!$D$43:$O$43</c15:sqref>
                  </c15:fullRef>
                </c:ext>
              </c:extLst>
              <c:f>'EPR-1'!$D$43:$G$43</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E1D1-420A-BF9D-E0FCEDE6E9DC}"/>
            </c:ext>
          </c:extLst>
        </c:ser>
        <c:ser>
          <c:idx val="1"/>
          <c:order val="1"/>
          <c:tx>
            <c:strRef>
              <c:f>'EPR-1'!$C$44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'EPR-1'!$D$40:$O$40</c15:sqref>
                  </c15:fullRef>
                </c:ext>
              </c:extLst>
              <c:f>'EPR-1'!$D$40:$G$40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'EPR-1'!$D$44:$O$44</c15:sqref>
                  </c15:fullRef>
                </c:ext>
              </c:extLst>
              <c:f>'EPR-1'!$D$44:$G$44</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E1D1-420A-BF9D-E0FCEDE6E9DC}"/>
            </c:ext>
          </c:extLst>
        </c:ser>
        <c:dLbls>
          <c:showLegendKey val="0"/>
          <c:showVal val="0"/>
          <c:showCatName val="0"/>
          <c:showSerName val="0"/>
          <c:showPercent val="0"/>
          <c:showBubbleSize val="0"/>
        </c:dLbls>
        <c:smooth val="0"/>
        <c:axId val="349290736"/>
        <c:axId val="349291296"/>
      </c:lineChart>
      <c:catAx>
        <c:axId val="3492907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291296"/>
        <c:crosses val="autoZero"/>
        <c:auto val="1"/>
        <c:lblAlgn val="ctr"/>
        <c:lblOffset val="100"/>
        <c:noMultiLvlLbl val="0"/>
      </c:catAx>
      <c:valAx>
        <c:axId val="349291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290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'EPR-2'!$C$42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'EPR-2'!$D$39:$O$39</c15:sqref>
                  </c15:fullRef>
                </c:ext>
              </c:extLst>
              <c:f>'EPR-2'!$D$39:$G$39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'EPR-2'!$D$42:$O$42</c15:sqref>
                  </c15:fullRef>
                </c:ext>
              </c:extLst>
              <c:f>'EPR-2'!$D$42:$G$42</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FA9F-439F-89A1-0FF612DD7455}"/>
            </c:ext>
          </c:extLst>
        </c:ser>
        <c:ser>
          <c:idx val="1"/>
          <c:order val="1"/>
          <c:tx>
            <c:strRef>
              <c:f>'EPR-2'!$C$43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'EPR-2'!$D$39:$O$39</c15:sqref>
                  </c15:fullRef>
                </c:ext>
              </c:extLst>
              <c:f>'EPR-2'!$D$39:$G$39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'EPR-2'!$D$43:$O$43</c15:sqref>
                  </c15:fullRef>
                </c:ext>
              </c:extLst>
              <c:f>'EPR-2'!$D$43:$G$43</c:f>
              <c:numCache>
                <c:formatCode>0%</c:formatCode>
                <c:ptCount val="4"/>
                <c:pt idx="0">
                  <c:v>0.25</c:v>
                </c:pt>
                <c:pt idx="1">
                  <c:v>0.5</c:v>
                </c:pt>
                <c:pt idx="2">
                  <c:v>0.75</c:v>
                </c:pt>
                <c:pt idx="3">
                  <c:v>1</c:v>
                </c:pt>
              </c:numCache>
            </c:numRef>
          </c:val>
          <c:smooth val="0"/>
          <c:extLst xmlns:c16r2="http://schemas.microsoft.com/office/drawing/2015/06/chart">
            <c:ext xmlns:c16="http://schemas.microsoft.com/office/drawing/2014/chart" uri="{C3380CC4-5D6E-409C-BE32-E72D297353CC}">
              <c16:uniqueId val="{00000001-FA9F-439F-89A1-0FF612DD7455}"/>
            </c:ext>
          </c:extLst>
        </c:ser>
        <c:dLbls>
          <c:showLegendKey val="0"/>
          <c:showVal val="0"/>
          <c:showCatName val="0"/>
          <c:showSerName val="0"/>
          <c:showPercent val="0"/>
          <c:showBubbleSize val="0"/>
        </c:dLbls>
        <c:smooth val="0"/>
        <c:axId val="348673600"/>
        <c:axId val="348674160"/>
      </c:lineChart>
      <c:catAx>
        <c:axId val="3486736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674160"/>
        <c:crosses val="autoZero"/>
        <c:auto val="1"/>
        <c:lblAlgn val="ctr"/>
        <c:lblOffset val="100"/>
        <c:noMultiLvlLbl val="0"/>
      </c:catAx>
      <c:valAx>
        <c:axId val="348674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67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'MAR-1'!$D$41:$O$41</c15:sqref>
                  </c15:fullRef>
                </c:ext>
              </c:extLst>
              <c:f>'MAR-1'!$D$41:$F$41</c:f>
              <c:strCache>
                <c:ptCount val="3"/>
                <c:pt idx="0">
                  <c:v>MARZO</c:v>
                </c:pt>
                <c:pt idx="1">
                  <c:v>JUNIO</c:v>
                </c:pt>
                <c:pt idx="2">
                  <c:v>SEPTIEMBRE</c:v>
                </c:pt>
              </c:strCache>
            </c:strRef>
          </c:cat>
          <c:val>
            <c:numRef>
              <c:extLst>
                <c:ext xmlns:c15="http://schemas.microsoft.com/office/drawing/2012/chart" uri="{02D57815-91ED-43cb-92C2-25804820EDAC}">
                  <c15:fullRef>
                    <c15:sqref>'MAR-1'!$D$44:$O$44</c15:sqref>
                  </c15:fullRef>
                </c:ext>
              </c:extLst>
              <c:f>'MAR-1'!$D$44:$F$44</c:f>
              <c:numCache>
                <c:formatCode>0%</c:formatCode>
                <c:ptCount val="3"/>
                <c:pt idx="0">
                  <c:v>0.26804123711340205</c:v>
                </c:pt>
                <c:pt idx="1">
                  <c:v>0</c:v>
                </c:pt>
                <c:pt idx="2">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'MAR-1'!$D$41:$O$41</c15:sqref>
                  </c15:fullRef>
                </c:ext>
              </c:extLst>
              <c:f>'MAR-1'!$D$41:$F$41</c:f>
              <c:strCache>
                <c:ptCount val="3"/>
                <c:pt idx="0">
                  <c:v>MARZO</c:v>
                </c:pt>
                <c:pt idx="1">
                  <c:v>JUNIO</c:v>
                </c:pt>
                <c:pt idx="2">
                  <c:v>SEPTIEMBRE</c:v>
                </c:pt>
              </c:strCache>
            </c:strRef>
          </c:cat>
          <c:val>
            <c:numRef>
              <c:extLst>
                <c:ext xmlns:c15="http://schemas.microsoft.com/office/drawing/2012/chart" uri="{02D57815-91ED-43cb-92C2-25804820EDAC}">
                  <c15:fullRef>
                    <c15:sqref>'MAR-1'!$D$45:$O$45</c15:sqref>
                  </c15:fullRef>
                </c:ext>
              </c:extLst>
              <c:f>'MAR-1'!$D$45:$F$45</c:f>
              <c:numCache>
                <c:formatCode>0%</c:formatCode>
                <c:ptCount val="3"/>
                <c:pt idx="0">
                  <c:v>0.25</c:v>
                </c:pt>
                <c:pt idx="1">
                  <c:v>0.5</c:v>
                </c:pt>
                <c:pt idx="2">
                  <c:v>0.75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8615280"/>
        <c:axId val="348615840"/>
      </c:lineChart>
      <c:catAx>
        <c:axId val="348615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615840"/>
        <c:crosses val="autoZero"/>
        <c:auto val="1"/>
        <c:lblAlgn val="ctr"/>
        <c:lblOffset val="100"/>
        <c:noMultiLvlLbl val="0"/>
      </c:catAx>
      <c:valAx>
        <c:axId val="348615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8615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9803952"/>
        <c:axId val="349804512"/>
      </c:lineChart>
      <c:catAx>
        <c:axId val="3498039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804512"/>
        <c:crosses val="autoZero"/>
        <c:auto val="1"/>
        <c:lblAlgn val="ctr"/>
        <c:lblOffset val="100"/>
        <c:noMultiLvlLbl val="0"/>
      </c:catAx>
      <c:valAx>
        <c:axId val="34980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9803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'MAR-3'!$D$42:$G$42</c:f>
              <c:strCache>
                <c:ptCount val="4"/>
                <c:pt idx="0">
                  <c:v>MARZO</c:v>
                </c:pt>
                <c:pt idx="1">
                  <c:v>JUNIO</c:v>
                </c:pt>
                <c:pt idx="2">
                  <c:v>SEPTIEMBRE</c:v>
                </c:pt>
                <c:pt idx="3">
                  <c:v>DICIEMBRE</c:v>
                </c:pt>
              </c:strCache>
            </c:strRef>
          </c:cat>
          <c:val>
            <c:numRef>
              <c:f>'MAR-3'!$D$45:$G$45</c:f>
              <c:numCache>
                <c:formatCode>0%</c:formatCode>
                <c:ptCount val="4"/>
                <c:pt idx="0">
                  <c:v>0.22680412371134021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05F1-4662-9F73-A983DB6B0582}"/>
            </c:ext>
          </c:extLst>
        </c:ser>
        <c:ser>
          <c:idx val="1"/>
          <c:order val="1"/>
          <c:tx>
            <c:strRef>
              <c:f>'MAR-3'!$C$46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'MAR-3'!$D$42:$G$42</c:f>
              <c:strCache>
                <c:ptCount val="4"/>
                <c:pt idx="0">
                  <c:v>MARZO</c:v>
                </c:pt>
                <c:pt idx="1">
                  <c:v>JUNIO</c:v>
                </c:pt>
                <c:pt idx="2">
                  <c:v>SEPTIEMBRE</c:v>
                </c:pt>
                <c:pt idx="3">
                  <c:v>DICIEMBRE</c:v>
                </c:pt>
              </c:strCache>
            </c:strRef>
          </c:cat>
          <c:val>
            <c:numRef>
              <c:f>'MAR-3'!$D$46:$G$46</c:f>
              <c:numCache>
                <c:formatCode>0%</c:formatCode>
                <c:ptCount val="4"/>
                <c:pt idx="0">
                  <c:v>0.25</c:v>
                </c:pt>
                <c:pt idx="1">
                  <c:v>0.5</c:v>
                </c:pt>
                <c:pt idx="2">
                  <c:v>0.75</c:v>
                </c:pt>
                <c:pt idx="3">
                  <c:v>1</c:v>
                </c:pt>
              </c:numCache>
            </c:numRef>
          </c:val>
          <c:smooth val="0"/>
          <c:extLst xmlns:c16r2="http://schemas.microsoft.com/office/drawing/2015/06/chart">
            <c:ext xmlns:c16="http://schemas.microsoft.com/office/drawing/2014/chart" uri="{C3380CC4-5D6E-409C-BE32-E72D297353CC}">
              <c16:uniqueId val="{00000001-05F1-4662-9F73-A983DB6B0582}"/>
            </c:ext>
          </c:extLst>
        </c:ser>
        <c:dLbls>
          <c:showLegendKey val="0"/>
          <c:showVal val="0"/>
          <c:showCatName val="0"/>
          <c:showSerName val="0"/>
          <c:showPercent val="0"/>
          <c:showBubbleSize val="0"/>
        </c:dLbls>
        <c:smooth val="0"/>
        <c:axId val="350100624"/>
        <c:axId val="350101184"/>
      </c:lineChart>
      <c:catAx>
        <c:axId val="3501006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01184"/>
        <c:crosses val="autoZero"/>
        <c:auto val="1"/>
        <c:lblAlgn val="ctr"/>
        <c:lblOffset val="100"/>
        <c:noMultiLvlLbl val="0"/>
      </c:catAx>
      <c:valAx>
        <c:axId val="350101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0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'MFA-6'!$D$38:$O$38</c15:sqref>
                  </c15:fullRef>
                </c:ext>
              </c:extLst>
              <c:f>'MFA-6'!$D$38:$E$38</c:f>
              <c:strCache>
                <c:ptCount val="2"/>
                <c:pt idx="0">
                  <c:v>JUNIO</c:v>
                </c:pt>
                <c:pt idx="1">
                  <c:v>DICIEMBRE</c:v>
                </c:pt>
              </c:strCache>
            </c:strRef>
          </c:cat>
          <c:val>
            <c:numRef>
              <c:extLst>
                <c:ext xmlns:c15="http://schemas.microsoft.com/office/drawing/2012/chart" uri="{02D57815-91ED-43cb-92C2-25804820EDAC}">
                  <c15:fullRef>
                    <c15:sqref>'MFA-6'!$D$41:$O$41</c15:sqref>
                  </c15:fullRef>
                </c:ext>
              </c:extLst>
              <c:f>'MFA-6'!$D$41:$E$41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95BA-401B-BC0D-DB090034FB0C}"/>
            </c:ext>
          </c:extLst>
        </c:ser>
        <c:ser>
          <c:idx val="1"/>
          <c:order val="1"/>
          <c:tx>
            <c:strRef>
              <c:f>'MFA-6'!$C$42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'MFA-6'!$D$38:$O$38</c15:sqref>
                  </c15:fullRef>
                </c:ext>
              </c:extLst>
              <c:f>'MFA-6'!$D$38:$E$38</c:f>
              <c:strCache>
                <c:ptCount val="2"/>
                <c:pt idx="0">
                  <c:v>JUNIO</c:v>
                </c:pt>
                <c:pt idx="1">
                  <c:v>DICIEMBRE</c:v>
                </c:pt>
              </c:strCache>
            </c:strRef>
          </c:cat>
          <c:val>
            <c:numRef>
              <c:extLst>
                <c:ext xmlns:c15="http://schemas.microsoft.com/office/drawing/2012/chart" uri="{02D57815-91ED-43cb-92C2-25804820EDAC}">
                  <c15:fullRef>
                    <c15:sqref>'MFA-6'!$D$42:$O$42</c15:sqref>
                  </c15:fullRef>
                </c:ext>
              </c:extLst>
              <c:f>'MFA-6'!$D$42:$E$42</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95BA-401B-BC0D-DB090034FB0C}"/>
            </c:ext>
          </c:extLst>
        </c:ser>
        <c:dLbls>
          <c:showLegendKey val="0"/>
          <c:showVal val="0"/>
          <c:showCatName val="0"/>
          <c:showSerName val="0"/>
          <c:showPercent val="0"/>
          <c:showBubbleSize val="0"/>
        </c:dLbls>
        <c:smooth val="0"/>
        <c:axId val="350105104"/>
        <c:axId val="350105664"/>
      </c:lineChart>
      <c:catAx>
        <c:axId val="3501051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05664"/>
        <c:crosses val="autoZero"/>
        <c:auto val="1"/>
        <c:lblAlgn val="ctr"/>
        <c:lblOffset val="100"/>
        <c:noMultiLvlLbl val="0"/>
      </c:catAx>
      <c:valAx>
        <c:axId val="350105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0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'INS-2'!$D$38:$G$38</c:f>
              <c:strCache>
                <c:ptCount val="4"/>
                <c:pt idx="0">
                  <c:v>MARZO</c:v>
                </c:pt>
                <c:pt idx="1">
                  <c:v>JUNIO</c:v>
                </c:pt>
                <c:pt idx="2">
                  <c:v>SEPTIEMBRE</c:v>
                </c:pt>
                <c:pt idx="3">
                  <c:v>DICIEMBRE</c:v>
                </c:pt>
              </c:strCache>
            </c:strRef>
          </c:cat>
          <c:val>
            <c:numRef>
              <c:f>'INS-2'!$D$41:$G$41</c:f>
              <c:numCache>
                <c:formatCode>0%</c:formatCode>
                <c:ptCount val="4"/>
                <c:pt idx="0">
                  <c:v>0.6784922394678492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'INS-2'!$D$38:$G$38</c:f>
              <c:strCache>
                <c:ptCount val="4"/>
                <c:pt idx="0">
                  <c:v>MARZO</c:v>
                </c:pt>
                <c:pt idx="1">
                  <c:v>JUNIO</c:v>
                </c:pt>
                <c:pt idx="2">
                  <c:v>SEPTIEMBRE</c:v>
                </c:pt>
                <c:pt idx="3">
                  <c:v>DICIEMBRE</c:v>
                </c:pt>
              </c:strCache>
            </c:strRef>
          </c:cat>
          <c:val>
            <c:numRef>
              <c:f>'INS-2'!$D$42:$G$42</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6925488"/>
        <c:axId val="346926048"/>
      </c:lineChart>
      <c:catAx>
        <c:axId val="3469254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926048"/>
        <c:crosses val="autoZero"/>
        <c:auto val="1"/>
        <c:lblAlgn val="ctr"/>
        <c:lblOffset val="100"/>
        <c:noMultiLvlLbl val="0"/>
      </c:catAx>
      <c:valAx>
        <c:axId val="346926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925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'MFA-7'!$D$39:$O$39</c15:sqref>
                  </c15:fullRef>
                </c:ext>
              </c:extLst>
              <c:f>'MFA-7'!$D$39:$E$39</c:f>
              <c:strCache>
                <c:ptCount val="2"/>
                <c:pt idx="0">
                  <c:v>JUNIO</c:v>
                </c:pt>
                <c:pt idx="1">
                  <c:v>DICIEMBRE</c:v>
                </c:pt>
              </c:strCache>
            </c:strRef>
          </c:cat>
          <c:val>
            <c:numRef>
              <c:extLst>
                <c:ext xmlns:c15="http://schemas.microsoft.com/office/drawing/2012/chart" uri="{02D57815-91ED-43cb-92C2-25804820EDAC}">
                  <c15:fullRef>
                    <c15:sqref>'MFA-7'!$D$42:$O$42</c15:sqref>
                  </c15:fullRef>
                </c:ext>
              </c:extLst>
              <c:f>'MFA-7'!$D$42:$E$42</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3F4A-4EBB-B942-78E4CC6E27EF}"/>
            </c:ext>
          </c:extLst>
        </c:ser>
        <c:ser>
          <c:idx val="1"/>
          <c:order val="1"/>
          <c:tx>
            <c:strRef>
              <c:f>'MFA-7'!$C$43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'MFA-7'!$D$39:$O$39</c15:sqref>
                  </c15:fullRef>
                </c:ext>
              </c:extLst>
              <c:f>'MFA-7'!$D$39:$E$39</c:f>
              <c:strCache>
                <c:ptCount val="2"/>
                <c:pt idx="0">
                  <c:v>JUNIO</c:v>
                </c:pt>
                <c:pt idx="1">
                  <c:v>DICIEMBRE</c:v>
                </c:pt>
              </c:strCache>
            </c:strRef>
          </c:cat>
          <c:val>
            <c:numRef>
              <c:extLst>
                <c:ext xmlns:c15="http://schemas.microsoft.com/office/drawing/2012/chart" uri="{02D57815-91ED-43cb-92C2-25804820EDAC}">
                  <c15:fullRef>
                    <c15:sqref>'MFA-7'!$D$43:$O$43</c15:sqref>
                  </c15:fullRef>
                </c:ext>
              </c:extLst>
              <c:f>'MFA-7'!$D$43:$E$43</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3F4A-4EBB-B942-78E4CC6E27EF}"/>
            </c:ext>
          </c:extLst>
        </c:ser>
        <c:dLbls>
          <c:showLegendKey val="0"/>
          <c:showVal val="0"/>
          <c:showCatName val="0"/>
          <c:showSerName val="0"/>
          <c:showPercent val="0"/>
          <c:showBubbleSize val="0"/>
        </c:dLbls>
        <c:smooth val="0"/>
        <c:axId val="350109584"/>
        <c:axId val="350110144"/>
      </c:lineChart>
      <c:catAx>
        <c:axId val="3501095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10144"/>
        <c:crosses val="autoZero"/>
        <c:auto val="1"/>
        <c:lblAlgn val="ctr"/>
        <c:lblOffset val="100"/>
        <c:noMultiLvlLbl val="0"/>
      </c:catAx>
      <c:valAx>
        <c:axId val="350110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09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'MFA-8'!$D$37:$O$37</c15:sqref>
                  </c15:fullRef>
                </c:ext>
              </c:extLst>
              <c:f>'MFA-8'!$D$37:$E$37</c:f>
              <c:strCache>
                <c:ptCount val="2"/>
                <c:pt idx="0">
                  <c:v>JUNIO</c:v>
                </c:pt>
                <c:pt idx="1">
                  <c:v>DICIEMBRE</c:v>
                </c:pt>
              </c:strCache>
            </c:strRef>
          </c:cat>
          <c:val>
            <c:numRef>
              <c:extLst>
                <c:ext xmlns:c15="http://schemas.microsoft.com/office/drawing/2012/chart" uri="{02D57815-91ED-43cb-92C2-25804820EDAC}">
                  <c15:fullRef>
                    <c15:sqref>'MFA-8'!$D$40:$O$40</c15:sqref>
                  </c15:fullRef>
                </c:ext>
              </c:extLst>
              <c:f>'MFA-8'!$D$40:$E$40</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0687-42C3-B914-C146CE6D3238}"/>
            </c:ext>
          </c:extLst>
        </c:ser>
        <c:ser>
          <c:idx val="1"/>
          <c:order val="1"/>
          <c:tx>
            <c:strRef>
              <c:f>'MFA-8'!$C$41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'MFA-8'!$D$37:$O$37</c15:sqref>
                  </c15:fullRef>
                </c:ext>
              </c:extLst>
              <c:f>'MFA-8'!$D$37:$E$37</c:f>
              <c:strCache>
                <c:ptCount val="2"/>
                <c:pt idx="0">
                  <c:v>JUNIO</c:v>
                </c:pt>
                <c:pt idx="1">
                  <c:v>DICIEMBRE</c:v>
                </c:pt>
              </c:strCache>
            </c:strRef>
          </c:cat>
          <c:val>
            <c:numRef>
              <c:extLst>
                <c:ext xmlns:c15="http://schemas.microsoft.com/office/drawing/2012/chart" uri="{02D57815-91ED-43cb-92C2-25804820EDAC}">
                  <c15:fullRef>
                    <c15:sqref>'MFA-8'!$D$41:$O$41</c15:sqref>
                  </c15:fullRef>
                </c:ext>
              </c:extLst>
              <c:f>'MFA-8'!$D$41:$E$41</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0687-42C3-B914-C146CE6D3238}"/>
            </c:ext>
          </c:extLst>
        </c:ser>
        <c:dLbls>
          <c:showLegendKey val="0"/>
          <c:showVal val="0"/>
          <c:showCatName val="0"/>
          <c:showSerName val="0"/>
          <c:showPercent val="0"/>
          <c:showBubbleSize val="0"/>
        </c:dLbls>
        <c:smooth val="0"/>
        <c:axId val="350114064"/>
        <c:axId val="350114624"/>
      </c:lineChart>
      <c:catAx>
        <c:axId val="3501140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14624"/>
        <c:crosses val="autoZero"/>
        <c:auto val="1"/>
        <c:lblAlgn val="ctr"/>
        <c:lblOffset val="100"/>
        <c:noMultiLvlLbl val="0"/>
      </c:catAx>
      <c:valAx>
        <c:axId val="35011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11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'MFA-9'!$D$39:$O$39</c15:sqref>
                  </c15:fullRef>
                </c:ext>
              </c:extLst>
              <c:f>'MFA-9'!$D$39:$E$39</c:f>
              <c:strCache>
                <c:ptCount val="2"/>
                <c:pt idx="0">
                  <c:v>JUNIO</c:v>
                </c:pt>
                <c:pt idx="1">
                  <c:v>DICIEMBRE</c:v>
                </c:pt>
              </c:strCache>
            </c:strRef>
          </c:cat>
          <c:val>
            <c:numRef>
              <c:extLst>
                <c:ext xmlns:c15="http://schemas.microsoft.com/office/drawing/2012/chart" uri="{02D57815-91ED-43cb-92C2-25804820EDAC}">
                  <c15:fullRef>
                    <c15:sqref>'MFA-9'!$D$42:$O$42</c15:sqref>
                  </c15:fullRef>
                </c:ext>
              </c:extLst>
              <c:f>'MFA-9'!$D$42:$E$42</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B4EE-4D4C-BB7E-521C4CFE785F}"/>
            </c:ext>
          </c:extLst>
        </c:ser>
        <c:ser>
          <c:idx val="1"/>
          <c:order val="1"/>
          <c:tx>
            <c:strRef>
              <c:f>'MFA-9'!$C$43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'MFA-9'!$D$39:$O$39</c15:sqref>
                  </c15:fullRef>
                </c:ext>
              </c:extLst>
              <c:f>'MFA-9'!$D$39:$E$39</c:f>
              <c:strCache>
                <c:ptCount val="2"/>
                <c:pt idx="0">
                  <c:v>JUNIO</c:v>
                </c:pt>
                <c:pt idx="1">
                  <c:v>DICIEMBRE</c:v>
                </c:pt>
              </c:strCache>
            </c:strRef>
          </c:cat>
          <c:val>
            <c:numRef>
              <c:extLst>
                <c:ext xmlns:c15="http://schemas.microsoft.com/office/drawing/2012/chart" uri="{02D57815-91ED-43cb-92C2-25804820EDAC}">
                  <c15:fullRef>
                    <c15:sqref>'MFA-9'!$D$43:$O$43</c15:sqref>
                  </c15:fullRef>
                </c:ext>
              </c:extLst>
              <c:f>'MFA-9'!$D$43:$E$43</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B4EE-4D4C-BB7E-521C4CFE785F}"/>
            </c:ext>
          </c:extLst>
        </c:ser>
        <c:dLbls>
          <c:showLegendKey val="0"/>
          <c:showVal val="0"/>
          <c:showCatName val="0"/>
          <c:showSerName val="0"/>
          <c:showPercent val="0"/>
          <c:showBubbleSize val="0"/>
        </c:dLbls>
        <c:smooth val="0"/>
        <c:axId val="351088000"/>
        <c:axId val="351088560"/>
      </c:lineChart>
      <c:catAx>
        <c:axId val="3510880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88560"/>
        <c:crosses val="autoZero"/>
        <c:auto val="1"/>
        <c:lblAlgn val="ctr"/>
        <c:lblOffset val="100"/>
        <c:noMultiLvlLbl val="0"/>
      </c:catAx>
      <c:valAx>
        <c:axId val="351088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88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'MFA-10'!$C$41</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'MFA-10'!$D$38:$O$38</c15:sqref>
                  </c15:fullRef>
                </c:ext>
              </c:extLst>
              <c:f>'MFA-10'!$D$38:$E$38</c:f>
              <c:strCache>
                <c:ptCount val="1"/>
                <c:pt idx="0">
                  <c:v>2019</c:v>
                </c:pt>
              </c:strCache>
            </c:strRef>
          </c:cat>
          <c:val>
            <c:numRef>
              <c:extLst>
                <c:ext xmlns:c15="http://schemas.microsoft.com/office/drawing/2012/chart" uri="{02D57815-91ED-43cb-92C2-25804820EDAC}">
                  <c15:fullRef>
                    <c15:sqref>'MFA-10'!$D$41:$O$41</c15:sqref>
                  </c15:fullRef>
                </c:ext>
              </c:extLst>
              <c:f>'MFA-10'!$D$41:$E$41</c:f>
              <c:numCache>
                <c:formatCode>General</c:formatCode>
                <c:ptCount val="2"/>
                <c:pt idx="0">
                  <c:v>0</c:v>
                </c:pt>
              </c:numCache>
            </c:numRef>
          </c:val>
          <c:smooth val="0"/>
          <c:extLst xmlns:c16r2="http://schemas.microsoft.com/office/drawing/2015/06/chart">
            <c:ext xmlns:c16="http://schemas.microsoft.com/office/drawing/2014/chart" uri="{C3380CC4-5D6E-409C-BE32-E72D297353CC}">
              <c16:uniqueId val="{00000000-49B3-42F7-9F3F-35E96A9BB424}"/>
            </c:ext>
          </c:extLst>
        </c:ser>
        <c:ser>
          <c:idx val="1"/>
          <c:order val="1"/>
          <c:tx>
            <c:strRef>
              <c:f>'MFA-10'!$C$42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'MFA-10'!$D$38:$O$38</c15:sqref>
                  </c15:fullRef>
                </c:ext>
              </c:extLst>
              <c:f>'MFA-10'!$D$38:$E$38</c:f>
              <c:strCache>
                <c:ptCount val="1"/>
                <c:pt idx="0">
                  <c:v>2019</c:v>
                </c:pt>
              </c:strCache>
            </c:strRef>
          </c:cat>
          <c:val>
            <c:numRef>
              <c:extLst>
                <c:ext xmlns:c15="http://schemas.microsoft.com/office/drawing/2012/chart" uri="{02D57815-91ED-43cb-92C2-25804820EDAC}">
                  <c15:fullRef>
                    <c15:sqref>'MFA-10'!$D$42:$O$42</c15:sqref>
                  </c15:fullRef>
                </c:ext>
              </c:extLst>
              <c:f>'MFA-10'!$D$42:$E$42</c:f>
              <c:numCache>
                <c:formatCode>General</c:formatCode>
                <c:ptCount val="2"/>
                <c:pt idx="0" formatCode="0">
                  <c:v>145.4</c:v>
                </c:pt>
                <c:pt idx="1">
                  <c:v>0</c:v>
                </c:pt>
              </c:numCache>
            </c:numRef>
          </c:val>
          <c:smooth val="0"/>
          <c:extLst xmlns:c16r2="http://schemas.microsoft.com/office/drawing/2015/06/chart">
            <c:ext xmlns:c16="http://schemas.microsoft.com/office/drawing/2014/chart" uri="{C3380CC4-5D6E-409C-BE32-E72D297353CC}">
              <c16:uniqueId val="{00000001-49B3-42F7-9F3F-35E96A9BB424}"/>
            </c:ext>
          </c:extLst>
        </c:ser>
        <c:dLbls>
          <c:showLegendKey val="0"/>
          <c:showVal val="0"/>
          <c:showCatName val="0"/>
          <c:showSerName val="0"/>
          <c:showPercent val="0"/>
          <c:showBubbleSize val="0"/>
        </c:dLbls>
        <c:smooth val="0"/>
        <c:axId val="351092480"/>
        <c:axId val="351093040"/>
      </c:lineChart>
      <c:catAx>
        <c:axId val="3510924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93040"/>
        <c:crosses val="autoZero"/>
        <c:auto val="1"/>
        <c:lblAlgn val="ctr"/>
        <c:lblOffset val="100"/>
        <c:noMultiLvlLbl val="0"/>
      </c:catAx>
      <c:valAx>
        <c:axId val="35109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92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'MFA-11'!$C$41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'MFA-11'!$D$38:$O$38</c15:sqref>
                  </c15:fullRef>
                </c:ext>
              </c:extLst>
              <c:f>'MFA-11'!$D$38:$E$38</c:f>
              <c:strCache>
                <c:ptCount val="2"/>
                <c:pt idx="0">
                  <c:v>JUNIO</c:v>
                </c:pt>
                <c:pt idx="1">
                  <c:v>DICIEMBRE</c:v>
                </c:pt>
              </c:strCache>
            </c:strRef>
          </c:cat>
          <c:val>
            <c:numRef>
              <c:extLst>
                <c:ext xmlns:c15="http://schemas.microsoft.com/office/drawing/2012/chart" uri="{02D57815-91ED-43cb-92C2-25804820EDAC}">
                  <c15:fullRef>
                    <c15:sqref>'MFA-11'!$D$41:$O$41</c15:sqref>
                  </c15:fullRef>
                </c:ext>
              </c:extLst>
              <c:f>'MFA-11'!$D$41:$E$41</c:f>
              <c:numCache>
                <c:formatCode>0.0%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C6E1-401D-B691-5188A1409547}"/>
            </c:ext>
          </c:extLst>
        </c:ser>
        <c:ser>
          <c:idx val="1"/>
          <c:order val="1"/>
          <c:tx>
            <c:strRef>
              <c:f>'MFA-11'!$C$42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'MFA-11'!$D$38:$O$38</c15:sqref>
                  </c15:fullRef>
                </c:ext>
              </c:extLst>
              <c:f>'MFA-11'!$D$38:$E$38</c:f>
              <c:strCache>
                <c:ptCount val="2"/>
                <c:pt idx="0">
                  <c:v>JUNIO</c:v>
                </c:pt>
                <c:pt idx="1">
                  <c:v>DICIEMBRE</c:v>
                </c:pt>
              </c:strCache>
            </c:strRef>
          </c:cat>
          <c:val>
            <c:numRef>
              <c:extLst>
                <c:ext xmlns:c15="http://schemas.microsoft.com/office/drawing/2012/chart" uri="{02D57815-91ED-43cb-92C2-25804820EDAC}">
                  <c15:fullRef>
                    <c15:sqref>'MFA-11'!$D$42:$O$42</c15:sqref>
                  </c15:fullRef>
                </c:ext>
              </c:extLst>
              <c:f>'MFA-11'!$D$42:$E$42</c:f>
              <c:numCache>
                <c:formatCode>0.00%</c:formatCode>
                <c:ptCount val="2"/>
                <c:pt idx="0" formatCode="0%">
                  <c:v>0.4</c:v>
                </c:pt>
                <c:pt idx="1">
                  <c:v>0.8</c:v>
                </c:pt>
              </c:numCache>
            </c:numRef>
          </c:val>
          <c:smooth val="0"/>
          <c:extLst xmlns:c16r2="http://schemas.microsoft.com/office/drawing/2015/06/chart">
            <c:ext xmlns:c16="http://schemas.microsoft.com/office/drawing/2014/chart" uri="{C3380CC4-5D6E-409C-BE32-E72D297353CC}">
              <c16:uniqueId val="{00000001-C6E1-401D-B691-5188A1409547}"/>
            </c:ext>
          </c:extLst>
        </c:ser>
        <c:dLbls>
          <c:showLegendKey val="0"/>
          <c:showVal val="0"/>
          <c:showCatName val="0"/>
          <c:showSerName val="0"/>
          <c:showPercent val="0"/>
          <c:showBubbleSize val="0"/>
        </c:dLbls>
        <c:marker val="1"/>
        <c:smooth val="0"/>
        <c:axId val="351096960"/>
        <c:axId val="351097520"/>
      </c:lineChart>
      <c:catAx>
        <c:axId val="3510969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97520"/>
        <c:crosses val="autoZero"/>
        <c:auto val="1"/>
        <c:lblAlgn val="ctr"/>
        <c:lblOffset val="100"/>
        <c:noMultiLvlLbl val="0"/>
      </c:catAx>
      <c:valAx>
        <c:axId val="351097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09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'MBU-7'!$C$41</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'MBU-7'!$D$38:$O$38</c15:sqref>
                  </c15:fullRef>
                </c:ext>
              </c:extLst>
              <c:f>'MBU-7'!$D$38</c:f>
              <c:strCache>
                <c:ptCount val="1"/>
                <c:pt idx="0">
                  <c:v>JUNIO</c:v>
                </c:pt>
              </c:strCache>
            </c:strRef>
          </c:cat>
          <c:val>
            <c:numRef>
              <c:extLst>
                <c:ext xmlns:c15="http://schemas.microsoft.com/office/drawing/2012/chart" uri="{02D57815-91ED-43cb-92C2-25804820EDAC}">
                  <c15:fullRef>
                    <c15:sqref>'MBU-7'!$D$41:$O$41</c15:sqref>
                  </c15:fullRef>
                </c:ext>
              </c:extLst>
              <c:f>'MBU-7'!$D$41</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418D-44B1-A18C-B29B782BA10A}"/>
            </c:ext>
          </c:extLst>
        </c:ser>
        <c:ser>
          <c:idx val="1"/>
          <c:order val="1"/>
          <c:tx>
            <c:strRef>
              <c:f>'MBU-7'!$C$42</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'MBU-7'!$D$38:$O$38</c15:sqref>
                  </c15:fullRef>
                </c:ext>
              </c:extLst>
              <c:f>'MBU-7'!$D$38</c:f>
              <c:strCache>
                <c:ptCount val="1"/>
                <c:pt idx="0">
                  <c:v>JUNIO</c:v>
                </c:pt>
              </c:strCache>
            </c:strRef>
          </c:cat>
          <c:val>
            <c:numRef>
              <c:extLst>
                <c:ext xmlns:c15="http://schemas.microsoft.com/office/drawing/2012/chart" uri="{02D57815-91ED-43cb-92C2-25804820EDAC}">
                  <c15:fullRef>
                    <c15:sqref>'MBU-7'!$D$42:$O$42</c15:sqref>
                  </c15:fullRef>
                </c:ext>
              </c:extLst>
              <c:f>'MBU-7'!$D$42</c:f>
              <c:numCache>
                <c:formatCode>0%</c:formatCode>
                <c:ptCount val="1"/>
                <c:pt idx="0">
                  <c:v>0.1</c:v>
                </c:pt>
              </c:numCache>
            </c:numRef>
          </c:val>
          <c:smooth val="0"/>
          <c:extLst xmlns:c16r2="http://schemas.microsoft.com/office/drawing/2015/06/chart">
            <c:ext xmlns:c16="http://schemas.microsoft.com/office/drawing/2014/chart" uri="{C3380CC4-5D6E-409C-BE32-E72D297353CC}">
              <c16:uniqueId val="{00000001-418D-44B1-A18C-B29B782BA10A}"/>
            </c:ext>
          </c:extLst>
        </c:ser>
        <c:dLbls>
          <c:showLegendKey val="0"/>
          <c:showVal val="0"/>
          <c:showCatName val="0"/>
          <c:showSerName val="0"/>
          <c:showPercent val="0"/>
          <c:showBubbleSize val="0"/>
        </c:dLbls>
        <c:marker val="1"/>
        <c:smooth val="0"/>
        <c:axId val="351101440"/>
        <c:axId val="351102000"/>
      </c:lineChart>
      <c:catAx>
        <c:axId val="3511014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1102000"/>
        <c:crosses val="autoZero"/>
        <c:auto val="1"/>
        <c:lblAlgn val="ctr"/>
        <c:lblOffset val="100"/>
        <c:noMultiLvlLbl val="0"/>
      </c:catAx>
      <c:valAx>
        <c:axId val="35110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1101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5.6279732427539843E-2"/>
          <c:w val="0.92142861127692455"/>
          <c:h val="0.80106982137040827"/>
        </c:manualLayout>
      </c:layout>
      <c:lineChart>
        <c:grouping val="standard"/>
        <c:varyColors val="0"/>
        <c:ser>
          <c:idx val="0"/>
          <c:order val="0"/>
          <c:tx>
            <c:strRef>
              <c:f>'EAA-1'!$C$47</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'EAA-1'!$D$44:$O$44</c15:sqref>
                  </c15:fullRef>
                </c:ext>
              </c:extLst>
              <c:f>'EAA-1'!$D$44:$E$44</c:f>
              <c:strCache>
                <c:ptCount val="2"/>
                <c:pt idx="0">
                  <c:v>JUNIO</c:v>
                </c:pt>
                <c:pt idx="1">
                  <c:v>DICIEMBRE</c:v>
                </c:pt>
              </c:strCache>
            </c:strRef>
          </c:cat>
          <c:val>
            <c:numRef>
              <c:extLst>
                <c:ext xmlns:c15="http://schemas.microsoft.com/office/drawing/2012/chart" uri="{02D57815-91ED-43cb-92C2-25804820EDAC}">
                  <c15:fullRef>
                    <c15:sqref>'EAA-1'!$D$47:$O$47</c15:sqref>
                  </c15:fullRef>
                </c:ext>
              </c:extLst>
              <c:f>'EAA-1'!$D$47:$E$47</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'EAA-1'!$C$48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'EAA-1'!$D$44:$O$44</c15:sqref>
                  </c15:fullRef>
                </c:ext>
              </c:extLst>
              <c:f>'EAA-1'!$D$44:$E$44</c:f>
              <c:strCache>
                <c:ptCount val="2"/>
                <c:pt idx="0">
                  <c:v>JUNIO</c:v>
                </c:pt>
                <c:pt idx="1">
                  <c:v>DICIEMBRE</c:v>
                </c:pt>
              </c:strCache>
            </c:strRef>
          </c:cat>
          <c:val>
            <c:numRef>
              <c:extLst>
                <c:ext xmlns:c15="http://schemas.microsoft.com/office/drawing/2012/chart" uri="{02D57815-91ED-43cb-92C2-25804820EDAC}">
                  <c15:fullRef>
                    <c15:sqref>'EAA-1'!$D$48:$O$48</c15:sqref>
                  </c15:fullRef>
                </c:ext>
              </c:extLst>
              <c:f>'EAA-1'!$D$48:$E$48</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51433760"/>
        <c:axId val="351434320"/>
      </c:lineChart>
      <c:catAx>
        <c:axId val="351433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34320"/>
        <c:crosses val="autoZero"/>
        <c:auto val="1"/>
        <c:lblAlgn val="ctr"/>
        <c:lblOffset val="100"/>
        <c:noMultiLvlLbl val="0"/>
      </c:catAx>
      <c:valAx>
        <c:axId val="35143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3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'EAA-2'!$C$44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'EAA-2'!$D$41:$O$41</c15:sqref>
                  </c15:fullRef>
                </c:ext>
              </c:extLst>
              <c:f>'EAA-2'!$D$41:$E$41</c:f>
              <c:strCache>
                <c:ptCount val="2"/>
                <c:pt idx="0">
                  <c:v>JUNIO</c:v>
                </c:pt>
                <c:pt idx="1">
                  <c:v>DICIEMBRE</c:v>
                </c:pt>
              </c:strCache>
            </c:strRef>
          </c:cat>
          <c:val>
            <c:numRef>
              <c:extLst>
                <c:ext xmlns:c15="http://schemas.microsoft.com/office/drawing/2012/chart" uri="{02D57815-91ED-43cb-92C2-25804820EDAC}">
                  <c15:fullRef>
                    <c15:sqref>'EAA-2'!$D$44:$O$44</c15:sqref>
                  </c15:fullRef>
                </c:ext>
              </c:extLst>
              <c:f>'EAA-2'!$D$44:$E$44</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'EAA-2'!$C$45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'EAA-2'!$D$41:$O$41</c15:sqref>
                  </c15:fullRef>
                </c:ext>
              </c:extLst>
              <c:f>'EAA-2'!$D$41:$E$41</c:f>
              <c:strCache>
                <c:ptCount val="2"/>
                <c:pt idx="0">
                  <c:v>JUNIO</c:v>
                </c:pt>
                <c:pt idx="1">
                  <c:v>DICIEMBRE</c:v>
                </c:pt>
              </c:strCache>
            </c:strRef>
          </c:cat>
          <c:val>
            <c:numRef>
              <c:extLst>
                <c:ext xmlns:c15="http://schemas.microsoft.com/office/drawing/2012/chart" uri="{02D57815-91ED-43cb-92C2-25804820EDAC}">
                  <c15:fullRef>
                    <c15:sqref>'EAA-2'!$D$45:$O$45</c15:sqref>
                  </c15:fullRef>
                </c:ext>
              </c:extLst>
              <c:f>'EAA-2'!$D$45:$E$45</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51438240"/>
        <c:axId val="351438800"/>
      </c:lineChart>
      <c:catAx>
        <c:axId val="351438240"/>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38800"/>
        <c:crosses val="autoZero"/>
        <c:auto val="1"/>
        <c:lblAlgn val="ctr"/>
        <c:lblOffset val="100"/>
        <c:noMultiLvlLbl val="0"/>
      </c:catAx>
      <c:valAx>
        <c:axId val="35143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38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'EAA-3'!$D$41:$O$41</c15:sqref>
                  </c15:fullRef>
                </c:ext>
              </c:extLst>
              <c:f>'EAA-3'!$D$41:$E$41</c:f>
              <c:strCache>
                <c:ptCount val="2"/>
                <c:pt idx="0">
                  <c:v>JUNIO</c:v>
                </c:pt>
                <c:pt idx="1">
                  <c:v>DICIEMBRE</c:v>
                </c:pt>
              </c:strCache>
            </c:strRef>
          </c:cat>
          <c:val>
            <c:numRef>
              <c:extLst>
                <c:ext xmlns:c15="http://schemas.microsoft.com/office/drawing/2012/chart" uri="{02D57815-91ED-43cb-92C2-25804820EDAC}">
                  <c15:fullRef>
                    <c15:sqref>'EAA-3'!$D$44:$O$44</c15:sqref>
                  </c15:fullRef>
                </c:ext>
              </c:extLst>
              <c:f>'EAA-3'!$D$44:$E$44</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1266-459C-96FE-4A27F55F2A6D}"/>
            </c:ext>
          </c:extLst>
        </c:ser>
        <c:ser>
          <c:idx val="1"/>
          <c:order val="1"/>
          <c:tx>
            <c:strRef>
              <c:f>'EAA-3'!$C$45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'EAA-3'!$D$41:$O$41</c15:sqref>
                  </c15:fullRef>
                </c:ext>
              </c:extLst>
              <c:f>'EAA-3'!$D$41:$E$41</c:f>
              <c:strCache>
                <c:ptCount val="2"/>
                <c:pt idx="0">
                  <c:v>JUNIO</c:v>
                </c:pt>
                <c:pt idx="1">
                  <c:v>DICIEMBRE</c:v>
                </c:pt>
              </c:strCache>
            </c:strRef>
          </c:cat>
          <c:val>
            <c:numRef>
              <c:extLst>
                <c:ext xmlns:c15="http://schemas.microsoft.com/office/drawing/2012/chart" uri="{02D57815-91ED-43cb-92C2-25804820EDAC}">
                  <c15:fullRef>
                    <c15:sqref>'EAA-3'!$D$45:$O$45</c15:sqref>
                  </c15:fullRef>
                </c:ext>
              </c:extLst>
              <c:f>'EAA-3'!$D$45:$E$45</c:f>
              <c:numCache>
                <c:formatCode>0%</c:formatCode>
                <c:ptCount val="2"/>
                <c:pt idx="0">
                  <c:v>0.2</c:v>
                </c:pt>
                <c:pt idx="1">
                  <c:v>0.4</c:v>
                </c:pt>
              </c:numCache>
            </c:numRef>
          </c:val>
          <c:smooth val="0"/>
          <c:extLst xmlns:c16r2="http://schemas.microsoft.com/office/drawing/2015/06/chart">
            <c:ext xmlns:c16="http://schemas.microsoft.com/office/drawing/2014/chart" uri="{C3380CC4-5D6E-409C-BE32-E72D297353CC}">
              <c16:uniqueId val="{00000001-1266-459C-96FE-4A27F55F2A6D}"/>
            </c:ext>
          </c:extLst>
        </c:ser>
        <c:dLbls>
          <c:showLegendKey val="0"/>
          <c:showVal val="0"/>
          <c:showCatName val="0"/>
          <c:showSerName val="0"/>
          <c:showPercent val="0"/>
          <c:showBubbleSize val="0"/>
        </c:dLbls>
        <c:marker val="1"/>
        <c:smooth val="0"/>
        <c:axId val="351442720"/>
        <c:axId val="351443280"/>
      </c:lineChart>
      <c:catAx>
        <c:axId val="351442720"/>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43280"/>
        <c:crosses val="autoZero"/>
        <c:auto val="1"/>
        <c:lblAlgn val="ctr"/>
        <c:lblOffset val="100"/>
        <c:noMultiLvlLbl val="0"/>
      </c:catAx>
      <c:valAx>
        <c:axId val="351443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144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'MCT-1'!$C$47</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'MCT-1'!$D$44:$O$44</c15:sqref>
                  </c15:fullRef>
                </c:ext>
              </c:extLst>
              <c:f>'MCT-1'!$D$44:$E$44</c:f>
              <c:strCache>
                <c:ptCount val="2"/>
                <c:pt idx="0">
                  <c:v>JUNIO</c:v>
                </c:pt>
                <c:pt idx="1">
                  <c:v>DICIEMBRE</c:v>
                </c:pt>
              </c:strCache>
            </c:strRef>
          </c:cat>
          <c:val>
            <c:numRef>
              <c:extLst>
                <c:ext xmlns:c15="http://schemas.microsoft.com/office/drawing/2012/chart" uri="{02D57815-91ED-43cb-92C2-25804820EDAC}">
                  <c15:fullRef>
                    <c15:sqref>'MCT-1'!$D$47:$O$47</c15:sqref>
                  </c15:fullRef>
                </c:ext>
              </c:extLst>
              <c:f>'MCT-1'!$D$47:$E$47</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'MCT-1'!$D$44:$O$44</c15:sqref>
                  </c15:fullRef>
                </c:ext>
              </c:extLst>
              <c:f>'MCT-1'!$D$44:$E$44</c:f>
              <c:strCache>
                <c:ptCount val="2"/>
                <c:pt idx="0">
                  <c:v>JUNIO</c:v>
                </c:pt>
                <c:pt idx="1">
                  <c:v>DICIEMBRE</c:v>
                </c:pt>
              </c:strCache>
            </c:strRef>
          </c:cat>
          <c:val>
            <c:numRef>
              <c:extLst>
                <c:ext xmlns:c15="http://schemas.microsoft.com/office/drawing/2012/chart" uri="{02D57815-91ED-43cb-92C2-25804820EDAC}">
                  <c15:fullRef>
                    <c15:sqref>'MCT-1'!$D$48:$O$48</c15:sqref>
                  </c15:fullRef>
                </c:ext>
              </c:extLst>
              <c:f>'MCT-1'!$D$48:$E$48</c:f>
              <c:numCache>
                <c:formatCode>General</c:formatCode>
                <c:ptCount val="2"/>
                <c:pt idx="0">
                  <c:v>2.5</c:v>
                </c:pt>
                <c:pt idx="1">
                  <c:v>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52432832"/>
        <c:axId val="352433392"/>
      </c:lineChart>
      <c:catAx>
        <c:axId val="352432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2433392"/>
        <c:crosses val="autoZero"/>
        <c:auto val="1"/>
        <c:lblAlgn val="ctr"/>
        <c:lblOffset val="100"/>
        <c:noMultiLvlLbl val="0"/>
      </c:catAx>
      <c:valAx>
        <c:axId val="352433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2432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'INS-2'!$C$41</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'INS-2'!$D$38:$G$38</c15:sqref>
                  </c15:fullRef>
                </c:ext>
              </c:extLst>
              <c:f>'INS-2'!$D$38:$G$38</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'INS-2'!$D$41:$O$41</c15:sqref>
                  </c15:fullRef>
                </c:ext>
              </c:extLst>
              <c:f>'INS-2'!$D$41:$G$41</c:f>
              <c:numCache>
                <c:formatCode>0%</c:formatCode>
                <c:ptCount val="4"/>
                <c:pt idx="0">
                  <c:v>0.6784922394678492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'INS-2'!$D$38:$G$38</c15:sqref>
                  </c15:fullRef>
                </c:ext>
              </c:extLst>
              <c:f>'INS-2'!$D$38:$G$38</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'INS-2'!$D$42:$O$42</c15:sqref>
                  </c15:fullRef>
                </c:ext>
              </c:extLst>
              <c:f>'INS-2'!$D$42:$G$42</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0-885A-48BE-950D-235CB6432469}"/>
            </c:ext>
          </c:extLst>
        </c:ser>
        <c:dLbls>
          <c:showLegendKey val="0"/>
          <c:showVal val="0"/>
          <c:showCatName val="0"/>
          <c:showSerName val="0"/>
          <c:showPercent val="0"/>
          <c:showBubbleSize val="0"/>
        </c:dLbls>
        <c:smooth val="0"/>
        <c:axId val="346929408"/>
        <c:axId val="346929968"/>
      </c:lineChart>
      <c:catAx>
        <c:axId val="3469294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929968"/>
        <c:crosses val="autoZero"/>
        <c:auto val="1"/>
        <c:lblAlgn val="ctr"/>
        <c:lblOffset val="100"/>
        <c:noMultiLvlLbl val="0"/>
      </c:catAx>
      <c:valAx>
        <c:axId val="34692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92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'MCT-2'!$C$50</c:f>
              <c:strCache>
                <c:ptCount val="1"/>
                <c:pt idx="0">
                  <c:v>VALOR </c:v>
                </c:pt>
              </c:strCache>
            </c:strRef>
          </c:tx>
          <c:spPr>
            <a:ln w="34925" cap="rnd">
              <a:solidFill>
                <a:schemeClr val="accent2"/>
              </a:solidFill>
              <a:round/>
            </a:ln>
            <a:effectLst/>
          </c:spPr>
          <c:marker>
            <c:symbol val="none"/>
          </c:marker>
          <c:cat>
            <c:strRef>
              <c:extLst>
                <c:ext xmlns:c15="http://schemas.microsoft.com/office/drawing/2012/chart" uri="{02D57815-91ED-43cb-92C2-25804820EDAC}">
                  <c15:fullRef>
                    <c15:sqref>'MCT-2'!$D$47:$O$47</c15:sqref>
                  </c15:fullRef>
                </c:ext>
              </c:extLst>
              <c:f>'MCT-2'!$D$47:$E$47</c:f>
              <c:strCache>
                <c:ptCount val="2"/>
                <c:pt idx="0">
                  <c:v>JUNIO</c:v>
                </c:pt>
                <c:pt idx="1">
                  <c:v>DICIEMBRE</c:v>
                </c:pt>
              </c:strCache>
            </c:strRef>
          </c:cat>
          <c:val>
            <c:numRef>
              <c:extLst>
                <c:ext xmlns:c15="http://schemas.microsoft.com/office/drawing/2012/chart" uri="{02D57815-91ED-43cb-92C2-25804820EDAC}">
                  <c15:fullRef>
                    <c15:sqref>'MCT-2'!$D$50:$O$50</c15:sqref>
                  </c15:fullRef>
                </c:ext>
              </c:extLst>
              <c:f>'MCT-2'!$D$50:$E$50</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'MCT-2'!$C$51</c:f>
              <c:strCache>
                <c:ptCount val="1"/>
                <c:pt idx="0">
                  <c:v>META PONDERADA</c:v>
                </c:pt>
              </c:strCache>
            </c:strRef>
          </c:tx>
          <c:spPr>
            <a:ln w="28575" cap="rnd">
              <a:solidFill>
                <a:srgbClr val="00B050"/>
              </a:solidFill>
              <a:round/>
            </a:ln>
            <a:effectLst/>
          </c:spPr>
          <c:marker>
            <c:symbol val="none"/>
          </c:marker>
          <c:dPt>
            <c:idx val="1"/>
            <c:marker>
              <c:symbol val="none"/>
            </c:marker>
            <c:bubble3D val="0"/>
            <c:spPr>
              <a:ln w="34925" cap="rnd">
                <a:solidFill>
                  <a:srgbClr val="00B050"/>
                </a:solidFill>
                <a:round/>
              </a:ln>
              <a:effectLst/>
            </c:spPr>
            <c:extLst xmlns:c16r2="http://schemas.microsoft.com/office/drawing/2015/06/chart">
              <c:ext xmlns:c16="http://schemas.microsoft.com/office/drawing/2014/chart" uri="{C3380CC4-5D6E-409C-BE32-E72D297353CC}">
                <c16:uniqueId val="{00000001-63A5-432A-A46A-0F7BB0EBC909}"/>
              </c:ext>
            </c:extLst>
          </c:dPt>
          <c:cat>
            <c:strRef>
              <c:extLst>
                <c:ext xmlns:c15="http://schemas.microsoft.com/office/drawing/2012/chart" uri="{02D57815-91ED-43cb-92C2-25804820EDAC}">
                  <c15:fullRef>
                    <c15:sqref>'MCT-2'!$D$47:$O$47</c15:sqref>
                  </c15:fullRef>
                </c:ext>
              </c:extLst>
              <c:f>'MCT-2'!$D$47:$E$47</c:f>
              <c:strCache>
                <c:ptCount val="2"/>
                <c:pt idx="0">
                  <c:v>JUNIO</c:v>
                </c:pt>
                <c:pt idx="1">
                  <c:v>DICIEMBRE</c:v>
                </c:pt>
              </c:strCache>
            </c:strRef>
          </c:cat>
          <c:val>
            <c:numRef>
              <c:extLst>
                <c:ext xmlns:c15="http://schemas.microsoft.com/office/drawing/2012/chart" uri="{02D57815-91ED-43cb-92C2-25804820EDAC}">
                  <c15:fullRef>
                    <c15:sqref>'MCT-2'!$D$51:$O$51</c15:sqref>
                  </c15:fullRef>
                </c:ext>
              </c:extLst>
              <c:f>'MCT-2'!$D$51:$E$51</c:f>
              <c:numCache>
                <c:formatCode>General</c:formatCode>
                <c:ptCount val="2"/>
                <c:pt idx="0">
                  <c:v>19.5</c:v>
                </c:pt>
                <c:pt idx="1">
                  <c:v>39</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52437312"/>
        <c:axId val="352437872"/>
      </c:lineChart>
      <c:catAx>
        <c:axId val="35243731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2437872"/>
        <c:crosses val="autoZero"/>
        <c:auto val="1"/>
        <c:lblAlgn val="ctr"/>
        <c:lblOffset val="100"/>
        <c:noMultiLvlLbl val="0"/>
      </c:catAx>
      <c:valAx>
        <c:axId val="352437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243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'MCT-3'!$C$47</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'MCT-3'!$D$44:$O$44</c15:sqref>
                  </c15:fullRef>
                </c:ext>
              </c:extLst>
              <c:f>'MCT-3'!$D$44:$E$44</c:f>
              <c:strCache>
                <c:ptCount val="2"/>
                <c:pt idx="0">
                  <c:v>JUNIO</c:v>
                </c:pt>
                <c:pt idx="1">
                  <c:v>DICIEMBRE</c:v>
                </c:pt>
              </c:strCache>
            </c:strRef>
          </c:cat>
          <c:val>
            <c:numRef>
              <c:extLst>
                <c:ext xmlns:c15="http://schemas.microsoft.com/office/drawing/2012/chart" uri="{02D57815-91ED-43cb-92C2-25804820EDAC}">
                  <c15:fullRef>
                    <c15:sqref>'MCT-3'!$D$47:$O$47</c15:sqref>
                  </c15:fullRef>
                </c:ext>
              </c:extLst>
              <c:f>'MCT-3'!$D$47:$E$47</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'MCT-3'!$D$44:$O$44</c15:sqref>
                  </c15:fullRef>
                </c:ext>
              </c:extLst>
              <c:f>'MCT-3'!$D$44:$E$44</c:f>
              <c:strCache>
                <c:ptCount val="2"/>
                <c:pt idx="0">
                  <c:v>JUNIO</c:v>
                </c:pt>
                <c:pt idx="1">
                  <c:v>DICIEMBRE</c:v>
                </c:pt>
              </c:strCache>
            </c:strRef>
          </c:cat>
          <c:val>
            <c:numRef>
              <c:extLst>
                <c:ext xmlns:c15="http://schemas.microsoft.com/office/drawing/2012/chart" uri="{02D57815-91ED-43cb-92C2-25804820EDAC}">
                  <c15:fullRef>
                    <c15:sqref>'MCT-3'!$D$48:$O$48</c15:sqref>
                  </c15:fullRef>
                </c:ext>
              </c:extLst>
              <c:f>'MCT-3'!$D$48:$E$48</c:f>
              <c:numCache>
                <c:formatCode>General</c:formatCode>
                <c:ptCount val="2"/>
                <c:pt idx="0">
                  <c:v>12</c:v>
                </c:pt>
                <c:pt idx="1">
                  <c:v>24</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52441792"/>
        <c:axId val="352442352"/>
      </c:lineChart>
      <c:catAx>
        <c:axId val="3524417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442352"/>
        <c:crosses val="autoZero"/>
        <c:auto val="1"/>
        <c:lblAlgn val="ctr"/>
        <c:lblOffset val="100"/>
        <c:noMultiLvlLbl val="0"/>
      </c:catAx>
      <c:valAx>
        <c:axId val="352442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441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'MCT-4'!$C$47</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'MCT-4'!$D$44:$O$44</c15:sqref>
                  </c15:fullRef>
                </c:ext>
              </c:extLst>
              <c:f>'MCT-4'!$D$44:$E$44</c:f>
              <c:strCache>
                <c:ptCount val="2"/>
                <c:pt idx="0">
                  <c:v>JUNIO</c:v>
                </c:pt>
                <c:pt idx="1">
                  <c:v>DICIEMBRE</c:v>
                </c:pt>
              </c:strCache>
            </c:strRef>
          </c:cat>
          <c:val>
            <c:numRef>
              <c:extLst>
                <c:ext xmlns:c15="http://schemas.microsoft.com/office/drawing/2012/chart" uri="{02D57815-91ED-43cb-92C2-25804820EDAC}">
                  <c15:fullRef>
                    <c15:sqref>'MCT-4'!$D$47:$O$47</c15:sqref>
                  </c15:fullRef>
                </c:ext>
              </c:extLst>
              <c:f>'MCT-4'!$D$47:$E$47</c:f>
              <c:numCache>
                <c:formatCode>General</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'MCT-4'!$C$48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'MCT-4'!$D$44:$O$44</c15:sqref>
                  </c15:fullRef>
                </c:ext>
              </c:extLst>
              <c:f>'MCT-4'!$D$44:$E$44</c:f>
              <c:strCache>
                <c:ptCount val="2"/>
                <c:pt idx="0">
                  <c:v>JUNIO</c:v>
                </c:pt>
                <c:pt idx="1">
                  <c:v>DICIEMBRE</c:v>
                </c:pt>
              </c:strCache>
            </c:strRef>
          </c:cat>
          <c:val>
            <c:numRef>
              <c:extLst>
                <c:ext xmlns:c15="http://schemas.microsoft.com/office/drawing/2012/chart" uri="{02D57815-91ED-43cb-92C2-25804820EDAC}">
                  <c15:fullRef>
                    <c15:sqref>'MCT-4'!$D$48:$O$48</c15:sqref>
                  </c15:fullRef>
                </c:ext>
              </c:extLst>
              <c:f>'MCT-4'!$D$48:$E$48</c:f>
              <c:numCache>
                <c:formatCode>General</c:formatCode>
                <c:ptCount val="2"/>
                <c:pt idx="0">
                  <c:v>5</c:v>
                </c:pt>
                <c:pt idx="1">
                  <c:v>10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52446272"/>
        <c:axId val="352446832"/>
      </c:lineChart>
      <c:catAx>
        <c:axId val="3524462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446832"/>
        <c:crosses val="autoZero"/>
        <c:auto val="1"/>
        <c:lblAlgn val="ctr"/>
        <c:lblOffset val="100"/>
        <c:noMultiLvlLbl val="0"/>
      </c:catAx>
      <c:valAx>
        <c:axId val="352446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446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'MIU-1'!$D$38:$O$38</c15:sqref>
                  </c15:fullRef>
                </c:ext>
              </c:extLst>
              <c:f>'MIU-1'!$D$38:$E$38</c:f>
              <c:strCache>
                <c:ptCount val="2"/>
                <c:pt idx="0">
                  <c:v>JUNIO</c:v>
                </c:pt>
                <c:pt idx="1">
                  <c:v>DICIEMBRE</c:v>
                </c:pt>
              </c:strCache>
            </c:strRef>
          </c:cat>
          <c:val>
            <c:numRef>
              <c:extLst>
                <c:ext xmlns:c15="http://schemas.microsoft.com/office/drawing/2012/chart" uri="{02D57815-91ED-43cb-92C2-25804820EDAC}">
                  <c15:fullRef>
                    <c15:sqref>'MIU-1'!$D$41:$O$41</c15:sqref>
                  </c15:fullRef>
                </c:ext>
              </c:extLst>
              <c:f>'MIU-1'!$D$41:$E$41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'MIU-1'!$C$42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'MIU-1'!$D$38:$O$38</c15:sqref>
                  </c15:fullRef>
                </c:ext>
              </c:extLst>
              <c:f>'MIU-1'!$D$38:$E$38</c:f>
              <c:strCache>
                <c:ptCount val="2"/>
                <c:pt idx="0">
                  <c:v>JUNIO</c:v>
                </c:pt>
                <c:pt idx="1">
                  <c:v>DICIEMBRE</c:v>
                </c:pt>
              </c:strCache>
            </c:strRef>
          </c:cat>
          <c:val>
            <c:numRef>
              <c:extLst>
                <c:ext xmlns:c15="http://schemas.microsoft.com/office/drawing/2012/chart" uri="{02D57815-91ED-43cb-92C2-25804820EDAC}">
                  <c15:fullRef>
                    <c15:sqref>'MIU-1'!$D$42:$O$42</c15:sqref>
                  </c15:fullRef>
                </c:ext>
              </c:extLst>
              <c:f>'MIU-1'!$D$42:$E$42</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52691360"/>
        <c:axId val="352691920"/>
      </c:lineChart>
      <c:catAx>
        <c:axId val="3526913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691920"/>
        <c:crosses val="autoZero"/>
        <c:auto val="1"/>
        <c:lblAlgn val="ctr"/>
        <c:lblOffset val="100"/>
        <c:noMultiLvlLbl val="0"/>
      </c:catAx>
      <c:valAx>
        <c:axId val="352691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691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'MIU-2'!$D$38:$O$38</c15:sqref>
                  </c15:fullRef>
                </c:ext>
              </c:extLst>
              <c:f>'MIU-2'!$D$38:$E$38</c:f>
              <c:strCache>
                <c:ptCount val="2"/>
                <c:pt idx="0">
                  <c:v>JUNIO</c:v>
                </c:pt>
                <c:pt idx="1">
                  <c:v>DICIEMBRE</c:v>
                </c:pt>
              </c:strCache>
            </c:strRef>
          </c:cat>
          <c:val>
            <c:numRef>
              <c:extLst>
                <c:ext xmlns:c15="http://schemas.microsoft.com/office/drawing/2012/chart" uri="{02D57815-91ED-43cb-92C2-25804820EDAC}">
                  <c15:fullRef>
                    <c15:sqref>'MIU-2'!$D$41:$O$41</c15:sqref>
                  </c15:fullRef>
                </c:ext>
              </c:extLst>
              <c:f>'MIU-2'!$D$41:$E$41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'MIU-2'!$D$38:$O$38</c15:sqref>
                  </c15:fullRef>
                </c:ext>
              </c:extLst>
              <c:f>'MIU-2'!$D$38:$E$38</c:f>
              <c:strCache>
                <c:ptCount val="2"/>
                <c:pt idx="0">
                  <c:v>JUNIO</c:v>
                </c:pt>
                <c:pt idx="1">
                  <c:v>DICIEMBRE</c:v>
                </c:pt>
              </c:strCache>
            </c:strRef>
          </c:cat>
          <c:val>
            <c:numRef>
              <c:extLst>
                <c:ext xmlns:c15="http://schemas.microsoft.com/office/drawing/2012/chart" uri="{02D57815-91ED-43cb-92C2-25804820EDAC}">
                  <c15:fullRef>
                    <c15:sqref>'MIU-2'!$D$42:$O$42</c15:sqref>
                  </c15:fullRef>
                </c:ext>
              </c:extLst>
              <c:f>'MIU-2'!$D$42:$E$42</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52695840"/>
        <c:axId val="352696400"/>
      </c:lineChart>
      <c:catAx>
        <c:axId val="3526958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696400"/>
        <c:crosses val="autoZero"/>
        <c:auto val="1"/>
        <c:lblAlgn val="ctr"/>
        <c:lblOffset val="100"/>
        <c:noMultiLvlLbl val="0"/>
      </c:catAx>
      <c:valAx>
        <c:axId val="35269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695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'MIU-3'!$D$38:$O$38</c15:sqref>
                  </c15:fullRef>
                </c:ext>
              </c:extLst>
              <c:f>'MIU-3'!$D$38:$E$38</c:f>
              <c:strCache>
                <c:ptCount val="2"/>
                <c:pt idx="0">
                  <c:v>JUNIO</c:v>
                </c:pt>
                <c:pt idx="1">
                  <c:v>DICIEMBRE</c:v>
                </c:pt>
              </c:strCache>
            </c:strRef>
          </c:cat>
          <c:val>
            <c:numRef>
              <c:extLst>
                <c:ext xmlns:c15="http://schemas.microsoft.com/office/drawing/2012/chart" uri="{02D57815-91ED-43cb-92C2-25804820EDAC}">
                  <c15:fullRef>
                    <c15:sqref>'MIU-3'!$D$41:$O$41</c15:sqref>
                  </c15:fullRef>
                </c:ext>
              </c:extLst>
              <c:f>'MIU-3'!$D$41:$E$41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'MIU-3'!$C$42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'MIU-3'!$D$38:$O$38</c15:sqref>
                  </c15:fullRef>
                </c:ext>
              </c:extLst>
              <c:f>'MIU-3'!$D$38:$E$38</c:f>
              <c:strCache>
                <c:ptCount val="2"/>
                <c:pt idx="0">
                  <c:v>JUNIO</c:v>
                </c:pt>
                <c:pt idx="1">
                  <c:v>DICIEMBRE</c:v>
                </c:pt>
              </c:strCache>
            </c:strRef>
          </c:cat>
          <c:val>
            <c:numRef>
              <c:extLst>
                <c:ext xmlns:c15="http://schemas.microsoft.com/office/drawing/2012/chart" uri="{02D57815-91ED-43cb-92C2-25804820EDAC}">
                  <c15:fullRef>
                    <c15:sqref>'MIU-3'!$D$42:$O$42</c15:sqref>
                  </c15:fullRef>
                </c:ext>
              </c:extLst>
              <c:f>'MIU-3'!$D$42:$E$42</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52700320"/>
        <c:axId val="352700880"/>
      </c:lineChart>
      <c:catAx>
        <c:axId val="3527003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700880"/>
        <c:crosses val="autoZero"/>
        <c:auto val="1"/>
        <c:lblAlgn val="ctr"/>
        <c:lblOffset val="100"/>
        <c:noMultiLvlLbl val="0"/>
      </c:catAx>
      <c:valAx>
        <c:axId val="35270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700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'MIU-4'!$D$38:$O$38</c15:sqref>
                  </c15:fullRef>
                </c:ext>
              </c:extLst>
              <c:f>'MIU-4'!$D$38:$E$38</c:f>
              <c:strCache>
                <c:ptCount val="2"/>
                <c:pt idx="0">
                  <c:v>JUNIO</c:v>
                </c:pt>
                <c:pt idx="1">
                  <c:v>DICIEMBRE</c:v>
                </c:pt>
              </c:strCache>
            </c:strRef>
          </c:cat>
          <c:val>
            <c:numRef>
              <c:extLst>
                <c:ext xmlns:c15="http://schemas.microsoft.com/office/drawing/2012/chart" uri="{02D57815-91ED-43cb-92C2-25804820EDAC}">
                  <c15:fullRef>
                    <c15:sqref>'MIU-4'!$D$41:$O$41</c15:sqref>
                  </c15:fullRef>
                </c:ext>
              </c:extLst>
              <c:f>'MIU-4'!$D$41:$E$41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'MIU-4'!$C$42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'MIU-4'!$D$38:$O$38</c15:sqref>
                  </c15:fullRef>
                </c:ext>
              </c:extLst>
              <c:f>'MIU-4'!$D$38:$E$38</c:f>
              <c:strCache>
                <c:ptCount val="2"/>
                <c:pt idx="0">
                  <c:v>JUNIO</c:v>
                </c:pt>
                <c:pt idx="1">
                  <c:v>DICIEMBRE</c:v>
                </c:pt>
              </c:strCache>
            </c:strRef>
          </c:cat>
          <c:val>
            <c:numRef>
              <c:extLst>
                <c:ext xmlns:c15="http://schemas.microsoft.com/office/drawing/2012/chart" uri="{02D57815-91ED-43cb-92C2-25804820EDAC}">
                  <c15:fullRef>
                    <c15:sqref>'MIU-4'!$D$42:$O$42</c15:sqref>
                  </c15:fullRef>
                </c:ext>
              </c:extLst>
              <c:f>'MIU-4'!$D$42:$E$42</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52704800"/>
        <c:axId val="352263744"/>
      </c:lineChart>
      <c:catAx>
        <c:axId val="3527048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63744"/>
        <c:crosses val="autoZero"/>
        <c:auto val="1"/>
        <c:lblAlgn val="ctr"/>
        <c:lblOffset val="100"/>
        <c:noMultiLvlLbl val="0"/>
      </c:catAx>
      <c:valAx>
        <c:axId val="352263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70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'AAA-1'!$D$45:$O$45</c15:sqref>
                  </c15:fullRef>
                </c:ext>
              </c:extLst>
              <c:f>'AAA-1'!$D$45:$E$45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A3A2-43F7-A6EB-C452F4F40B13}"/>
            </c:ext>
          </c:extLst>
        </c:ser>
        <c:ser>
          <c:idx val="1"/>
          <c:order val="1"/>
          <c:tx>
            <c:strRef>
              <c:f>'AAA-1'!$C$46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'AAA-1'!$D$46:$O$46</c15:sqref>
                  </c15:fullRef>
                </c:ext>
              </c:extLst>
              <c:f>'AAA-1'!$D$46:$E$46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A3A2-43F7-A6EB-C452F4F40B13}"/>
            </c:ext>
          </c:extLst>
        </c:ser>
        <c:dLbls>
          <c:showLegendKey val="0"/>
          <c:showVal val="0"/>
          <c:showCatName val="0"/>
          <c:showSerName val="0"/>
          <c:showPercent val="0"/>
          <c:showBubbleSize val="0"/>
        </c:dLbls>
        <c:smooth val="0"/>
        <c:axId val="352267664"/>
        <c:axId val="352268224"/>
      </c:lineChart>
      <c:catAx>
        <c:axId val="3522676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68224"/>
        <c:crosses val="autoZero"/>
        <c:auto val="1"/>
        <c:lblAlgn val="ctr"/>
        <c:lblOffset val="100"/>
        <c:noMultiLvlLbl val="0"/>
      </c:catAx>
      <c:valAx>
        <c:axId val="352268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67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'AAA-2'!$D$45:$O$45</c15:sqref>
                  </c15:fullRef>
                </c:ext>
              </c:extLst>
              <c:f>'AAA-2'!$D$45:$E$45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DA-4D6F-9A2E-3D0882528DAF}"/>
            </c:ext>
          </c:extLst>
        </c:ser>
        <c:ser>
          <c:idx val="1"/>
          <c:order val="1"/>
          <c:tx>
            <c:strRef>
              <c:f>'AAA-2'!$C$46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'AAA-2'!$D$46:$O$46</c15:sqref>
                  </c15:fullRef>
                </c:ext>
              </c:extLst>
              <c:f>'AAA-2'!$D$46:$E$46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EEDA-4D6F-9A2E-3D0882528DAF}"/>
            </c:ext>
          </c:extLst>
        </c:ser>
        <c:dLbls>
          <c:showLegendKey val="0"/>
          <c:showVal val="0"/>
          <c:showCatName val="0"/>
          <c:showSerName val="0"/>
          <c:showPercent val="0"/>
          <c:showBubbleSize val="0"/>
        </c:dLbls>
        <c:smooth val="0"/>
        <c:axId val="352272704"/>
        <c:axId val="352273264"/>
      </c:lineChart>
      <c:catAx>
        <c:axId val="3522727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73264"/>
        <c:crosses val="autoZero"/>
        <c:auto val="1"/>
        <c:lblAlgn val="ctr"/>
        <c:lblOffset val="100"/>
        <c:noMultiLvlLbl val="0"/>
      </c:catAx>
      <c:valAx>
        <c:axId val="35227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72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'AAA-3'!$D$45:$O$45</c15:sqref>
                  </c15:fullRef>
                </c:ext>
              </c:extLst>
              <c:f>'AAA-3'!$D$45:$E$45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0126-4345-83FD-43C6950CC20C}"/>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'AAA-3'!$D$46:$O$46</c15:sqref>
                  </c15:fullRef>
                </c:ext>
              </c:extLst>
              <c:f>'AAA-3'!$D$46:$E$46</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1-0126-4345-83FD-43C6950CC20C}"/>
            </c:ext>
          </c:extLst>
        </c:ser>
        <c:dLbls>
          <c:showLegendKey val="0"/>
          <c:showVal val="0"/>
          <c:showCatName val="0"/>
          <c:showSerName val="0"/>
          <c:showPercent val="0"/>
          <c:showBubbleSize val="0"/>
        </c:dLbls>
        <c:smooth val="0"/>
        <c:axId val="352277184"/>
        <c:axId val="352277744"/>
      </c:lineChart>
      <c:catAx>
        <c:axId val="3522771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77744"/>
        <c:crosses val="autoZero"/>
        <c:auto val="1"/>
        <c:lblAlgn val="ctr"/>
        <c:lblOffset val="100"/>
        <c:noMultiLvlLbl val="0"/>
      </c:catAx>
      <c:valAx>
        <c:axId val="352277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2277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'INS-3'!$C$42</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0"/>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extLst xmlns:c16r2="http://schemas.microsoft.com/office/drawing/2015/06/chart">
              <c:ext xmlns:c16="http://schemas.microsoft.com/office/drawing/2014/chart" uri="{C3380CC4-5D6E-409C-BE32-E72D297353CC}">
                <c16:uniqueId val="{00000000-5317-4A8C-BAFC-BF632670DBD6}"/>
              </c:ext>
            </c:extLst>
          </c:dPt>
          <c:cat>
            <c:strRef>
              <c:extLst>
                <c:ext xmlns:c15="http://schemas.microsoft.com/office/drawing/2012/chart" uri="{02D57815-91ED-43cb-92C2-25804820EDAC}">
                  <c15:fullRef>
                    <c15:sqref>'INS-3'!$D$39:$O$39</c15:sqref>
                  </c15:fullRef>
                </c:ext>
              </c:extLst>
              <c:f>'INS-3'!$D$39:$E$39</c:f>
              <c:strCache>
                <c:ptCount val="2"/>
                <c:pt idx="0">
                  <c:v>JUNIO</c:v>
                </c:pt>
                <c:pt idx="1">
                  <c:v>DICIEMBRE</c:v>
                </c:pt>
              </c:strCache>
            </c:strRef>
          </c:cat>
          <c:val>
            <c:numRef>
              <c:extLst>
                <c:ext xmlns:c15="http://schemas.microsoft.com/office/drawing/2012/chart" uri="{02D57815-91ED-43cb-92C2-25804820EDAC}">
                  <c15:fullRef>
                    <c15:sqref>'INS-3'!$D$42:$O$42</c15:sqref>
                  </c15:fullRef>
                </c:ext>
              </c:extLst>
              <c:f>'INS-3'!$D$42:$E$42</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dPt>
            <c:idx val="0"/>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bubble3D val="0"/>
            <c:extLst xmlns:c16r2="http://schemas.microsoft.com/office/drawing/2015/06/chart">
              <c:ext xmlns:c16="http://schemas.microsoft.com/office/drawing/2014/chart" uri="{C3380CC4-5D6E-409C-BE32-E72D297353CC}">
                <c16:uniqueId val="{00000001-5317-4A8C-BAFC-BF632670DBD6}"/>
              </c:ext>
            </c:extLst>
          </c:dPt>
          <c:cat>
            <c:strRef>
              <c:extLst>
                <c:ext xmlns:c15="http://schemas.microsoft.com/office/drawing/2012/chart" uri="{02D57815-91ED-43cb-92C2-25804820EDAC}">
                  <c15:fullRef>
                    <c15:sqref>'INS-3'!$D$39:$O$39</c15:sqref>
                  </c15:fullRef>
                </c:ext>
              </c:extLst>
              <c:f>'INS-3'!$D$39:$E$39</c:f>
              <c:strCache>
                <c:ptCount val="2"/>
                <c:pt idx="0">
                  <c:v>JUNIO</c:v>
                </c:pt>
                <c:pt idx="1">
                  <c:v>DICIEMBRE</c:v>
                </c:pt>
              </c:strCache>
            </c:strRef>
          </c:cat>
          <c:val>
            <c:numRef>
              <c:extLst>
                <c:ext xmlns:c15="http://schemas.microsoft.com/office/drawing/2012/chart" uri="{02D57815-91ED-43cb-92C2-25804820EDAC}">
                  <c15:fullRef>
                    <c15:sqref>'INS-3'!$D$43:$O$43</c15:sqref>
                  </c15:fullRef>
                </c:ext>
              </c:extLst>
              <c:f>'INS-3'!$D$43:$E$43</c:f>
              <c:numCache>
                <c:formatCode>0%</c:formatCode>
                <c:ptCount val="2"/>
                <c:pt idx="0">
                  <c:v>0.2</c:v>
                </c:pt>
                <c:pt idx="1">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6103312"/>
        <c:axId val="346103872"/>
      </c:lineChart>
      <c:catAx>
        <c:axId val="346103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103872"/>
        <c:crosses val="autoZero"/>
        <c:auto val="1"/>
        <c:lblAlgn val="ctr"/>
        <c:lblOffset val="100"/>
        <c:noMultiLvlLbl val="0"/>
      </c:catAx>
      <c:valAx>
        <c:axId val="346103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10331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'AAA-4'!$D$45:$O$45</c15:sqref>
                  </c15:fullRef>
                </c:ext>
              </c:extLst>
              <c:f>'AAA-4'!$D$45:$E$45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D8E4-4B12-85B6-3FAEEAD92AB4}"/>
            </c:ext>
          </c:extLst>
        </c:ser>
        <c:ser>
          <c:idx val="1"/>
          <c:order val="1"/>
          <c:tx>
            <c:strRef>
              <c:f>'AAA-4'!$C$46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'AAA-4'!$D$46:$O$46</c15:sqref>
                  </c15:fullRef>
                </c:ext>
              </c:extLst>
              <c:f>'AAA-4'!$D$46:$E$46</c:f>
              <c:numCache>
                <c:formatCode>0%</c:formatCode>
                <c:ptCount val="2"/>
                <c:pt idx="0">
                  <c:v>0.17499999999999999</c:v>
                </c:pt>
                <c:pt idx="1">
                  <c:v>0.35</c:v>
                </c:pt>
              </c:numCache>
            </c:numRef>
          </c:val>
          <c:smooth val="0"/>
          <c:extLst xmlns:c16r2="http://schemas.microsoft.com/office/drawing/2015/06/chart">
            <c:ext xmlns:c16="http://schemas.microsoft.com/office/drawing/2014/chart" uri="{C3380CC4-5D6E-409C-BE32-E72D297353CC}">
              <c16:uniqueId val="{00000001-D8E4-4B12-85B6-3FAEEAD92AB4}"/>
            </c:ext>
          </c:extLst>
        </c:ser>
        <c:dLbls>
          <c:showLegendKey val="0"/>
          <c:showVal val="0"/>
          <c:showCatName val="0"/>
          <c:showSerName val="0"/>
          <c:showPercent val="0"/>
          <c:showBubbleSize val="0"/>
        </c:dLbls>
        <c:smooth val="0"/>
        <c:axId val="380169696"/>
        <c:axId val="380170256"/>
      </c:lineChart>
      <c:catAx>
        <c:axId val="3801696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70256"/>
        <c:crosses val="autoZero"/>
        <c:auto val="1"/>
        <c:lblAlgn val="ctr"/>
        <c:lblOffset val="100"/>
        <c:noMultiLvlLbl val="0"/>
      </c:catAx>
      <c:valAx>
        <c:axId val="380170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69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'ABS-1'!$C$39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'ABS-1'!$D$36:$O$36</c15:sqref>
                  </c15:fullRef>
                </c:ext>
              </c:extLst>
              <c:f>'ABS-1'!$D$36:$G$36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'ABS-1'!$D$39:$O$39</c15:sqref>
                  </c15:fullRef>
                </c:ext>
              </c:extLst>
              <c:f>'ABS-1'!$D$39:$G$39</c:f>
              <c:numCache>
                <c:formatCode>0%</c:formatCode>
                <c:ptCount val="4"/>
                <c:pt idx="0">
                  <c:v>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'ABS-1'!$D$36:$O$36</c15:sqref>
                  </c15:fullRef>
                </c:ext>
              </c:extLst>
              <c:f>'ABS-1'!$D$36:$G$36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'ABS-1'!$D$40:$O$40</c15:sqref>
                  </c15:fullRef>
                </c:ext>
              </c:extLst>
              <c:f>'ABS-1'!$D$40:$G$40</c:f>
              <c:numCache>
                <c:formatCode>0%</c:formatCode>
                <c:ptCount val="4"/>
                <c:pt idx="0">
                  <c:v>0.9</c:v>
                </c:pt>
                <c:pt idx="1">
                  <c:v>0.9</c:v>
                </c:pt>
                <c:pt idx="2">
                  <c:v>0.9</c:v>
                </c:pt>
                <c:pt idx="3">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0174176"/>
        <c:axId val="380174736"/>
      </c:lineChart>
      <c:catAx>
        <c:axId val="3801741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74736"/>
        <c:crosses val="autoZero"/>
        <c:auto val="1"/>
        <c:lblAlgn val="ctr"/>
        <c:lblOffset val="100"/>
        <c:noMultiLvlLbl val="0"/>
      </c:catAx>
      <c:valAx>
        <c:axId val="380174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7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'ABS-2'!$D$37:$O$37</c15:sqref>
                  </c15:fullRef>
                </c:ext>
              </c:extLst>
              <c:f>'ABS-2'!$D$37:$G$37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'ABS-2'!$D$40:$O$40</c15:sqref>
                  </c15:fullRef>
                </c:ext>
              </c:extLst>
              <c:f>'ABS-2'!$D$40:$G$40</c:f>
              <c:numCache>
                <c:formatCode>0%</c:formatCode>
                <c:ptCount val="4"/>
                <c:pt idx="0">
                  <c:v>0.83050847457627119</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'ABS-2'!$D$37:$O$37</c15:sqref>
                  </c15:fullRef>
                </c:ext>
              </c:extLst>
              <c:f>'ABS-2'!$D$37:$G$37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'ABS-2'!$D$41:$O$41</c15:sqref>
                  </c15:fullRef>
                </c:ext>
              </c:extLst>
              <c:f>'ABS-2'!$D$41:$G$41</c:f>
              <c:numCache>
                <c:formatCode>0%</c:formatCode>
                <c:ptCount val="4"/>
                <c:pt idx="0">
                  <c:v>0.9</c:v>
                </c:pt>
                <c:pt idx="1">
                  <c:v>0.9</c:v>
                </c:pt>
                <c:pt idx="2">
                  <c:v>0.9</c:v>
                </c:pt>
                <c:pt idx="3">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0178656"/>
        <c:axId val="380179216"/>
      </c:lineChart>
      <c:catAx>
        <c:axId val="3801786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79216"/>
        <c:crosses val="autoZero"/>
        <c:auto val="1"/>
        <c:lblAlgn val="ctr"/>
        <c:lblOffset val="100"/>
        <c:noMultiLvlLbl val="0"/>
      </c:catAx>
      <c:valAx>
        <c:axId val="380179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7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'ABS-3'!$D$38:$E$38</c:f>
              <c:strCache>
                <c:ptCount val="2"/>
                <c:pt idx="0">
                  <c:v>JUNIO</c:v>
                </c:pt>
                <c:pt idx="1">
                  <c:v>DICIEMBRE</c:v>
                </c:pt>
              </c:strCache>
            </c:strRef>
          </c:cat>
          <c:val>
            <c:numRef>
              <c:extLst>
                <c:ext xmlns:c15="http://schemas.microsoft.com/office/drawing/2012/chart" uri="{02D57815-91ED-43cb-92C2-25804820EDAC}">
                  <c15:fullRef>
                    <c15:sqref>'ABS-3'!$D$41:$O$41</c15:sqref>
                  </c15:fullRef>
                </c:ext>
              </c:extLst>
              <c:f>'ABS-3'!$D$41:$E$41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'ABS-3'!$D$38:$E$38</c:f>
              <c:strCache>
                <c:ptCount val="2"/>
                <c:pt idx="0">
                  <c:v>JUNIO</c:v>
                </c:pt>
                <c:pt idx="1">
                  <c:v>DICIEMBRE</c:v>
                </c:pt>
              </c:strCache>
            </c:strRef>
          </c:cat>
          <c:val>
            <c:numRef>
              <c:extLst>
                <c:ext xmlns:c15="http://schemas.microsoft.com/office/drawing/2012/chart" uri="{02D57815-91ED-43cb-92C2-25804820EDAC}">
                  <c15:fullRef>
                    <c15:sqref>'ABS-3'!$D$42:$O$42</c15:sqref>
                  </c15:fullRef>
                </c:ext>
              </c:extLst>
              <c:f>'ABS-3'!$D$42:$E$42</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80183136"/>
        <c:axId val="380183696"/>
      </c:lineChart>
      <c:catAx>
        <c:axId val="3801831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83696"/>
        <c:crosses val="autoZero"/>
        <c:auto val="1"/>
        <c:lblAlgn val="ctr"/>
        <c:lblOffset val="100"/>
        <c:noMultiLvlLbl val="0"/>
      </c:catAx>
      <c:valAx>
        <c:axId val="38018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0183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'ABS-4'!$D$42:$O$42</c15:sqref>
                  </c15:fullRef>
                </c:ext>
              </c:extLst>
              <c:f>'ABS-4'!$D$42:$G$42</c:f>
              <c:numCache>
                <c:formatCode>0%</c:formatCode>
                <c:ptCount val="4"/>
                <c:pt idx="0">
                  <c:v>0.86956521739130432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'ABS-4'!$D$39:$G$39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'ABS-4'!$D$43:$O$43</c15:sqref>
                  </c15:fullRef>
                </c:ext>
              </c:extLst>
              <c:f>'ABS-4'!$D$43:$G$43</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168896"/>
        <c:axId val="381169456"/>
      </c:lineChart>
      <c:catAx>
        <c:axId val="3811688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69456"/>
        <c:crosses val="autoZero"/>
        <c:auto val="1"/>
        <c:lblAlgn val="ctr"/>
        <c:lblOffset val="100"/>
        <c:noMultiLvlLbl val="0"/>
      </c:catAx>
      <c:valAx>
        <c:axId val="38116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68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'ABS-5'!$C$41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'ABS-5'!$D$38:$O$38</c15:sqref>
                  </c15:fullRef>
                </c:ext>
              </c:extLst>
              <c:f>'ABS-5'!$D$38:$E$38</c:f>
              <c:strCache>
                <c:ptCount val="2"/>
                <c:pt idx="0">
                  <c:v>JUNIO</c:v>
                </c:pt>
                <c:pt idx="1">
                  <c:v>DICIEMBRE</c:v>
                </c:pt>
              </c:strCache>
            </c:strRef>
          </c:cat>
          <c:val>
            <c:numRef>
              <c:extLst>
                <c:ext xmlns:c15="http://schemas.microsoft.com/office/drawing/2012/chart" uri="{02D57815-91ED-43cb-92C2-25804820EDAC}">
                  <c15:fullRef>
                    <c15:sqref>'ABS-5'!$D$41:$O$41</c15:sqref>
                  </c15:fullRef>
                </c:ext>
              </c:extLst>
              <c:f>'ABS-5'!$D$41:$E$41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'ABS-5'!$C$42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'ABS-5'!$D$38:$O$38</c15:sqref>
                  </c15:fullRef>
                </c:ext>
              </c:extLst>
              <c:f>'ABS-5'!$D$38:$E$38</c:f>
              <c:strCache>
                <c:ptCount val="2"/>
                <c:pt idx="0">
                  <c:v>JUNIO</c:v>
                </c:pt>
                <c:pt idx="1">
                  <c:v>DICIEMBRE</c:v>
                </c:pt>
              </c:strCache>
            </c:strRef>
          </c:cat>
          <c:val>
            <c:numRef>
              <c:extLst>
                <c:ext xmlns:c15="http://schemas.microsoft.com/office/drawing/2012/chart" uri="{02D57815-91ED-43cb-92C2-25804820EDAC}">
                  <c15:fullRef>
                    <c15:sqref>'ABS-5'!$D$42:$O$42</c15:sqref>
                  </c15:fullRef>
                </c:ext>
              </c:extLst>
              <c:f>'ABS-5'!$D$42:$E$42</c:f>
              <c:numCache>
                <c:formatCode>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81173376"/>
        <c:axId val="381173936"/>
      </c:lineChart>
      <c:catAx>
        <c:axId val="3811733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73936"/>
        <c:crosses val="autoZero"/>
        <c:auto val="1"/>
        <c:lblAlgn val="ctr"/>
        <c:lblOffset val="100"/>
        <c:noMultiLvlLbl val="0"/>
      </c:catAx>
      <c:valAx>
        <c:axId val="381173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73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'ADO-1'!$D$41:$O$41</c15:sqref>
                  </c15:fullRef>
                </c:ext>
              </c:extLst>
              <c:f>'ADO-1'!$D$41:$G$41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'ADO-1'!$D$44:$O$44</c15:sqref>
                  </c15:fullRef>
                </c:ext>
              </c:extLst>
              <c:f>'ADO-1'!$D$44:$G$44</c:f>
              <c:numCache>
                <c:formatCode>0%</c:formatCode>
                <c:ptCount val="4"/>
                <c:pt idx="0">
                  <c:v>0.92462311557788945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910C-4DAA-BFD5-E4DE51FDE4D7}"/>
            </c:ext>
          </c:extLst>
        </c:ser>
        <c:ser>
          <c:idx val="1"/>
          <c:order val="1"/>
          <c:tx>
            <c:strRef>
              <c:f>'ADO-1'!$C$45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'ADO-1'!$D$41:$O$41</c15:sqref>
                  </c15:fullRef>
                </c:ext>
              </c:extLst>
              <c:f>'ADO-1'!$D$41:$G$41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'ADO-1'!$D$45:$O$45</c15:sqref>
                  </c15:fullRef>
                </c:ext>
              </c:extLst>
              <c:f>'ADO-1'!$D$45:$G$45</c:f>
              <c:numCache>
                <c:formatCode>0%</c:formatCode>
                <c:ptCount val="4"/>
                <c:pt idx="0">
                  <c:v>0.4</c:v>
                </c:pt>
                <c:pt idx="1">
                  <c:v>0.4</c:v>
                </c:pt>
                <c:pt idx="2">
                  <c:v>0.4</c:v>
                </c:pt>
                <c:pt idx="3">
                  <c:v>0.4</c:v>
                </c:pt>
              </c:numCache>
            </c:numRef>
          </c:val>
          <c:smooth val="0"/>
          <c:extLst xmlns:c16r2="http://schemas.microsoft.com/office/drawing/2015/06/chart">
            <c:ext xmlns:c16="http://schemas.microsoft.com/office/drawing/2014/chart" uri="{C3380CC4-5D6E-409C-BE32-E72D297353CC}">
              <c16:uniqueId val="{00000001-910C-4DAA-BFD5-E4DE51FDE4D7}"/>
            </c:ext>
          </c:extLst>
        </c:ser>
        <c:dLbls>
          <c:showLegendKey val="0"/>
          <c:showVal val="0"/>
          <c:showCatName val="0"/>
          <c:showSerName val="0"/>
          <c:showPercent val="0"/>
          <c:showBubbleSize val="0"/>
        </c:dLbls>
        <c:smooth val="0"/>
        <c:axId val="381177856"/>
        <c:axId val="381178416"/>
      </c:lineChart>
      <c:catAx>
        <c:axId val="3811778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78416"/>
        <c:crosses val="autoZero"/>
        <c:auto val="1"/>
        <c:lblAlgn val="ctr"/>
        <c:lblOffset val="100"/>
        <c:noMultiLvlLbl val="0"/>
      </c:catAx>
      <c:valAx>
        <c:axId val="381178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177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'AFI-1'!$D$37:$O$37</c15:sqref>
                  </c15:fullRef>
                </c:ext>
              </c:extLst>
              <c:f>'AFI-1'!$D$37:$G$37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'AFI-1'!$D$40:$O$40</c15:sqref>
                  </c15:fullRef>
                </c:ext>
              </c:extLst>
              <c:f>'AFI-1'!$D$40:$G$40</c:f>
              <c:numCache>
                <c:formatCode>0%</c:formatCode>
                <c:ptCount val="4"/>
                <c:pt idx="0">
                  <c:v>0.96958174904942962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'AFI-1'!$D$37:$O$37</c15:sqref>
                  </c15:fullRef>
                </c:ext>
              </c:extLst>
              <c:f>'AFI-1'!$D$37:$G$37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'AFI-1'!$D$41:$O$41</c15:sqref>
                  </c15:fullRef>
                </c:ext>
              </c:extLst>
              <c:f>'AFI-1'!$D$41:$G$41</c:f>
              <c:numCache>
                <c:formatCode>0%</c:formatCode>
                <c:ptCount val="4"/>
                <c:pt idx="0">
                  <c:v>0.95</c:v>
                </c:pt>
                <c:pt idx="1">
                  <c:v>0.95</c:v>
                </c:pt>
                <c:pt idx="2">
                  <c:v>0.95</c:v>
                </c:pt>
                <c:pt idx="3">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861392"/>
        <c:axId val="381861952"/>
      </c:lineChart>
      <c:catAx>
        <c:axId val="3818613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61952"/>
        <c:crosses val="autoZero"/>
        <c:auto val="1"/>
        <c:lblAlgn val="ctr"/>
        <c:lblOffset val="100"/>
        <c:noMultiLvlLbl val="0"/>
      </c:catAx>
      <c:valAx>
        <c:axId val="381861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6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'AFI-2'!$D$37:$E$37</c:f>
              <c:strCache>
                <c:ptCount val="2"/>
                <c:pt idx="0">
                  <c:v>JUNIO</c:v>
                </c:pt>
                <c:pt idx="1">
                  <c:v>DICIEMBRE</c:v>
                </c:pt>
              </c:strCache>
            </c:strRef>
          </c:cat>
          <c:val>
            <c:numRef>
              <c:f>'AFI-2'!$D$40:$E$40</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'AFI-2'!$D$37:$E$37</c:f>
              <c:strCache>
                <c:ptCount val="2"/>
                <c:pt idx="0">
                  <c:v>JUNIO</c:v>
                </c:pt>
                <c:pt idx="1">
                  <c:v>DICIEMBRE</c:v>
                </c:pt>
              </c:strCache>
            </c:strRef>
          </c:cat>
          <c:val>
            <c:numRef>
              <c:f>'AFI-2'!$D$41:$E$41</c:f>
              <c:numCache>
                <c:formatCode>0%</c:formatCode>
                <c:ptCount val="2"/>
                <c:pt idx="0">
                  <c:v>0.45</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865872"/>
        <c:axId val="381866432"/>
      </c:lineChart>
      <c:catAx>
        <c:axId val="381865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66432"/>
        <c:crosses val="autoZero"/>
        <c:auto val="1"/>
        <c:lblAlgn val="ctr"/>
        <c:lblOffset val="100"/>
        <c:noMultiLvlLbl val="0"/>
      </c:catAx>
      <c:valAx>
        <c:axId val="38186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65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'AFI-3'!$D$41:$O$41</c15:sqref>
                  </c15:fullRef>
                </c:ext>
              </c:extLst>
              <c:f>'AFI-3'!$D$41:$I$41</c:f>
              <c:strCache>
                <c:ptCount val="6"/>
                <c:pt idx="0">
                  <c:v>FEBRERO</c:v>
                </c:pt>
                <c:pt idx="1">
                  <c:v>ABRIL</c:v>
                </c:pt>
                <c:pt idx="2">
                  <c:v>JUNIO</c:v>
                </c:pt>
                <c:pt idx="3">
                  <c:v>AGOSTO</c:v>
                </c:pt>
                <c:pt idx="4">
                  <c:v>OCTUBRE</c:v>
                </c:pt>
                <c:pt idx="5">
                  <c:v>DICIEMBRE</c:v>
                </c:pt>
              </c:strCache>
            </c:strRef>
          </c:cat>
          <c:val>
            <c:numRef>
              <c:extLst>
                <c:ext xmlns:c15="http://schemas.microsoft.com/office/drawing/2012/chart" uri="{02D57815-91ED-43cb-92C2-25804820EDAC}">
                  <c15:fullRef>
                    <c15:sqref>'AFI-3'!$D$44:$O$44</c15:sqref>
                  </c15:fullRef>
                </c:ext>
              </c:extLst>
              <c:f>'AFI-3'!$D$44:$I$44</c:f>
              <c:numCache>
                <c:formatCode>0.00000%</c:formatCode>
                <c:ptCount val="6"/>
                <c:pt idx="0" formatCode="0%">
                  <c:v>1</c:v>
                </c:pt>
                <c:pt idx="1">
                  <c:v>0</c:v>
                </c:pt>
                <c:pt idx="2">
                  <c:v>0</c:v>
                </c:pt>
                <c:pt idx="3" formatCode="0.00%">
                  <c:v>0</c:v>
                </c:pt>
                <c:pt idx="4" formatCode="0.00%">
                  <c:v>0</c:v>
                </c:pt>
                <c:pt idx="5" formatCode="0.00%">
                  <c:v>0</c:v>
                </c:pt>
              </c:numCache>
            </c:numRef>
          </c:val>
          <c:smooth val="0"/>
          <c:extLst xmlns:c16r2="http://schemas.microsoft.com/office/drawing/2015/06/chart">
            <c:ext xmlns:c16="http://schemas.microsoft.com/office/drawing/2014/chart" uri="{C3380CC4-5D6E-409C-BE32-E72D297353CC}">
              <c16:uniqueId val="{00000000-61BF-43F4-9030-A6019EEDB748}"/>
            </c:ext>
          </c:extLst>
        </c:ser>
        <c:ser>
          <c:idx val="1"/>
          <c:order val="1"/>
          <c:tx>
            <c:strRef>
              <c:f>'AFI-3'!$C$45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'AFI-3'!$D$41:$O$41</c15:sqref>
                  </c15:fullRef>
                </c:ext>
              </c:extLst>
              <c:f>'AFI-3'!$D$41:$I$41</c:f>
              <c:strCache>
                <c:ptCount val="6"/>
                <c:pt idx="0">
                  <c:v>FEBRERO</c:v>
                </c:pt>
                <c:pt idx="1">
                  <c:v>ABRIL</c:v>
                </c:pt>
                <c:pt idx="2">
                  <c:v>JUNIO</c:v>
                </c:pt>
                <c:pt idx="3">
                  <c:v>AGOSTO</c:v>
                </c:pt>
                <c:pt idx="4">
                  <c:v>OCTUBRE</c:v>
                </c:pt>
                <c:pt idx="5">
                  <c:v>DICIEMBRE</c:v>
                </c:pt>
              </c:strCache>
            </c:strRef>
          </c:cat>
          <c:val>
            <c:numRef>
              <c:extLst>
                <c:ext xmlns:c15="http://schemas.microsoft.com/office/drawing/2012/chart" uri="{02D57815-91ED-43cb-92C2-25804820EDAC}">
                  <c15:fullRef>
                    <c15:sqref>'AFI-3'!$D$45:$O$45</c15:sqref>
                  </c15:fullRef>
                </c:ext>
              </c:extLst>
              <c:f>'AFI-3'!$D$45:$I$45</c:f>
              <c:numCache>
                <c:formatCode>0%</c:formatCode>
                <c:ptCount val="6"/>
                <c:pt idx="0">
                  <c:v>0.97</c:v>
                </c:pt>
                <c:pt idx="1">
                  <c:v>0.97</c:v>
                </c:pt>
                <c:pt idx="2">
                  <c:v>0.97</c:v>
                </c:pt>
                <c:pt idx="3">
                  <c:v>0.97</c:v>
                </c:pt>
                <c:pt idx="4">
                  <c:v>0.97</c:v>
                </c:pt>
                <c:pt idx="5">
                  <c:v>0.97</c:v>
                </c:pt>
              </c:numCache>
            </c:numRef>
          </c:val>
          <c:smooth val="0"/>
          <c:extLst xmlns:c16r2="http://schemas.microsoft.com/office/drawing/2015/06/chart">
            <c:ext xmlns:c16="http://schemas.microsoft.com/office/drawing/2014/chart" uri="{C3380CC4-5D6E-409C-BE32-E72D297353CC}">
              <c16:uniqueId val="{00000001-61BF-43F4-9030-A6019EEDB748}"/>
            </c:ext>
          </c:extLst>
        </c:ser>
        <c:dLbls>
          <c:showLegendKey val="0"/>
          <c:showVal val="0"/>
          <c:showCatName val="0"/>
          <c:showSerName val="0"/>
          <c:showPercent val="0"/>
          <c:showBubbleSize val="0"/>
        </c:dLbls>
        <c:smooth val="0"/>
        <c:axId val="381870352"/>
        <c:axId val="381870912"/>
      </c:lineChart>
      <c:catAx>
        <c:axId val="3818703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0912"/>
        <c:crosses val="autoZero"/>
        <c:auto val="1"/>
        <c:lblAlgn val="ctr"/>
        <c:lblOffset val="100"/>
        <c:noMultiLvlLbl val="0"/>
      </c:catAx>
      <c:valAx>
        <c:axId val="38187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0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'INS-4'!$D$46:$G$46</c:f>
              <c:numCache>
                <c:formatCode>0%</c:formatCode>
                <c:ptCount val="4"/>
                <c:pt idx="0">
                  <c:v>0.8</c:v>
                </c:pt>
                <c:pt idx="1">
                  <c:v>0.8</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6107792"/>
        <c:axId val="347630656"/>
      </c:lineChart>
      <c:catAx>
        <c:axId val="3461077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630656"/>
        <c:crosses val="autoZero"/>
        <c:auto val="1"/>
        <c:lblAlgn val="ctr"/>
        <c:lblOffset val="100"/>
        <c:noMultiLvlLbl val="0"/>
      </c:catAx>
      <c:valAx>
        <c:axId val="347630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610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'AJU-1'!$D$42:$O$42</c15:sqref>
                  </c15:fullRef>
                </c:ext>
              </c:extLst>
              <c:f>'AJU-1'!$D$42:$E$42</c:f>
              <c:strCache>
                <c:ptCount val="2"/>
                <c:pt idx="0">
                  <c:v>JUNIO</c:v>
                </c:pt>
                <c:pt idx="1">
                  <c:v>DICIEMBRE</c:v>
                </c:pt>
              </c:strCache>
            </c:strRef>
          </c:cat>
          <c:val>
            <c:numRef>
              <c:extLst>
                <c:ext xmlns:c15="http://schemas.microsoft.com/office/drawing/2012/chart" uri="{02D57815-91ED-43cb-92C2-25804820EDAC}">
                  <c15:fullRef>
                    <c15:sqref>'AJU-1'!$D$45:$O$45</c15:sqref>
                  </c15:fullRef>
                </c:ext>
              </c:extLst>
              <c:f>'AJU-1'!$D$45:$E$45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'AJU-1'!$D$42:$O$42</c15:sqref>
                  </c15:fullRef>
                </c:ext>
              </c:extLst>
              <c:f>'AJU-1'!$D$42:$E$42</c:f>
              <c:strCache>
                <c:ptCount val="2"/>
                <c:pt idx="0">
                  <c:v>JUNIO</c:v>
                </c:pt>
                <c:pt idx="1">
                  <c:v>DICIEMBRE</c:v>
                </c:pt>
              </c:strCache>
            </c:strRef>
          </c:cat>
          <c:val>
            <c:numRef>
              <c:extLst>
                <c:ext xmlns:c15="http://schemas.microsoft.com/office/drawing/2012/chart" uri="{02D57815-91ED-43cb-92C2-25804820EDAC}">
                  <c15:fullRef>
                    <c15:sqref>'AJU-1'!$D$46:$O$46</c15:sqref>
                  </c15:fullRef>
                </c:ext>
              </c:extLst>
              <c:f>'AJU-1'!$D$46:$E$46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874832"/>
        <c:axId val="381875392"/>
      </c:lineChart>
      <c:catAx>
        <c:axId val="381874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5392"/>
        <c:crosses val="autoZero"/>
        <c:auto val="1"/>
        <c:lblAlgn val="ctr"/>
        <c:lblOffset val="100"/>
        <c:noMultiLvlLbl val="0"/>
      </c:catAx>
      <c:valAx>
        <c:axId val="38187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'AJU-2'!$D$42:$O$42</c15:sqref>
                  </c15:fullRef>
                </c:ext>
              </c:extLst>
              <c:f>'AJU-2'!$D$42:$E$42</c:f>
              <c:strCache>
                <c:ptCount val="2"/>
                <c:pt idx="0">
                  <c:v>JUNIO</c:v>
                </c:pt>
                <c:pt idx="1">
                  <c:v>DICIEMBRE</c:v>
                </c:pt>
              </c:strCache>
            </c:strRef>
          </c:cat>
          <c:val>
            <c:numRef>
              <c:extLst>
                <c:ext xmlns:c15="http://schemas.microsoft.com/office/drawing/2012/chart" uri="{02D57815-91ED-43cb-92C2-25804820EDAC}">
                  <c15:fullRef>
                    <c15:sqref>'AJU-2'!$D$45:$O$45</c15:sqref>
                  </c15:fullRef>
                </c:ext>
              </c:extLst>
              <c:f>'AJU-2'!$D$45:$E$45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A7A8-438F-8697-E529DF9FB1FD}"/>
            </c:ext>
          </c:extLst>
        </c:ser>
        <c:ser>
          <c:idx val="1"/>
          <c:order val="1"/>
          <c:tx>
            <c:strRef>
              <c:f>'AJU-2'!$C$46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'AJU-2'!$D$42:$O$42</c15:sqref>
                  </c15:fullRef>
                </c:ext>
              </c:extLst>
              <c:f>'AJU-2'!$D$42:$E$42</c:f>
              <c:strCache>
                <c:ptCount val="2"/>
                <c:pt idx="0">
                  <c:v>JUNIO</c:v>
                </c:pt>
                <c:pt idx="1">
                  <c:v>DICIEMBRE</c:v>
                </c:pt>
              </c:strCache>
            </c:strRef>
          </c:cat>
          <c:val>
            <c:numRef>
              <c:extLst>
                <c:ext xmlns:c15="http://schemas.microsoft.com/office/drawing/2012/chart" uri="{02D57815-91ED-43cb-92C2-25804820EDAC}">
                  <c15:fullRef>
                    <c15:sqref>'AJU-2'!$D$46:$O$46</c15:sqref>
                  </c15:fullRef>
                </c:ext>
              </c:extLst>
              <c:f>'AJU-2'!$D$46:$E$46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A7A8-438F-8697-E529DF9FB1FD}"/>
            </c:ext>
          </c:extLst>
        </c:ser>
        <c:dLbls>
          <c:showLegendKey val="0"/>
          <c:showVal val="0"/>
          <c:showCatName val="0"/>
          <c:showSerName val="0"/>
          <c:showPercent val="0"/>
          <c:showBubbleSize val="0"/>
        </c:dLbls>
        <c:smooth val="0"/>
        <c:axId val="381879312"/>
        <c:axId val="381879872"/>
      </c:lineChart>
      <c:catAx>
        <c:axId val="381879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9872"/>
        <c:crosses val="autoZero"/>
        <c:auto val="1"/>
        <c:lblAlgn val="ctr"/>
        <c:lblOffset val="100"/>
        <c:noMultiLvlLbl val="0"/>
      </c:catAx>
      <c:valAx>
        <c:axId val="381879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7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ATH-1'!$C$40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ATH-1'!$D$37:$O$37</c15:sqref>
                  </c15:fullRef>
                </c:ext>
              </c:extLst>
              <c:f>' ATH-1'!$D$37:$G$37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 ATH-1'!$D$40:$O$40</c15:sqref>
                  </c15:fullRef>
                </c:ext>
              </c:extLst>
              <c:f>' ATH-1'!$D$40:$G$40</c:f>
              <c:numCache>
                <c:formatCode>0%</c:formatCode>
                <c:ptCount val="4"/>
                <c:pt idx="0">
                  <c:v>4.4315992292870907E-2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 ATH-1'!$C$41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ATH-1'!$D$37:$O$37</c15:sqref>
                  </c15:fullRef>
                </c:ext>
              </c:extLst>
              <c:f>' ATH-1'!$D$37:$G$37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 ATH-1'!$D$41:$O$41</c15:sqref>
                  </c15:fullRef>
                </c:ext>
              </c:extLst>
              <c:f>' ATH-1'!$D$41:$G$41</c:f>
              <c:numCache>
                <c:formatCode>0%</c:formatCode>
                <c:ptCount val="4"/>
                <c:pt idx="0">
                  <c:v>0.1</c:v>
                </c:pt>
                <c:pt idx="1">
                  <c:v>0.2</c:v>
                </c:pt>
                <c:pt idx="2">
                  <c:v>0.30000000000000004</c:v>
                </c:pt>
                <c:pt idx="3">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883792"/>
        <c:axId val="381884352"/>
      </c:lineChart>
      <c:catAx>
        <c:axId val="3818837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84352"/>
        <c:crosses val="autoZero"/>
        <c:auto val="1"/>
        <c:lblAlgn val="ctr"/>
        <c:lblOffset val="100"/>
        <c:noMultiLvlLbl val="0"/>
      </c:catAx>
      <c:valAx>
        <c:axId val="381884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8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ATH-2'!$D$42:$O$42</c15:sqref>
                  </c15:fullRef>
                </c:ext>
              </c:extLst>
              <c:f>' ATH-2'!$D$42:$G$42</c:f>
              <c:strCache>
                <c:ptCount val="2"/>
                <c:pt idx="0">
                  <c:v>JUNIO</c:v>
                </c:pt>
                <c:pt idx="1">
                  <c:v>DICIEMBRE</c:v>
                </c:pt>
              </c:strCache>
            </c:strRef>
          </c:cat>
          <c:val>
            <c:numRef>
              <c:extLst>
                <c:ext xmlns:c15="http://schemas.microsoft.com/office/drawing/2012/chart" uri="{02D57815-91ED-43cb-92C2-25804820EDAC}">
                  <c15:fullRef>
                    <c15:sqref>' ATH-2'!$D$45:$O$45</c15:sqref>
                  </c15:fullRef>
                </c:ext>
              </c:extLst>
              <c:f>' ATH-2'!$D$45:$G$45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 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ATH-2'!$D$42:$O$42</c15:sqref>
                  </c15:fullRef>
                </c:ext>
              </c:extLst>
              <c:f>' ATH-2'!$D$42:$G$42</c:f>
              <c:strCache>
                <c:ptCount val="2"/>
                <c:pt idx="0">
                  <c:v>JUNIO</c:v>
                </c:pt>
                <c:pt idx="1">
                  <c:v>DICIEMBRE</c:v>
                </c:pt>
              </c:strCache>
            </c:strRef>
          </c:cat>
          <c:val>
            <c:numRef>
              <c:extLst>
                <c:ext xmlns:c15="http://schemas.microsoft.com/office/drawing/2012/chart" uri="{02D57815-91ED-43cb-92C2-25804820EDAC}">
                  <c15:fullRef>
                    <c15:sqref>' ATH-2'!$D$46:$O$46</c15:sqref>
                  </c15:fullRef>
                </c:ext>
              </c:extLst>
              <c:f>' ATH-2'!$D$46:$G$46</c:f>
              <c:numCache>
                <c:formatCode>0%</c:formatCode>
                <c:ptCount val="4"/>
                <c:pt idx="0">
                  <c:v>0.45</c:v>
                </c:pt>
                <c:pt idx="1">
                  <c:v>0.9</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1888272"/>
        <c:axId val="381888832"/>
      </c:lineChart>
      <c:catAx>
        <c:axId val="3818882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88832"/>
        <c:crosses val="autoZero"/>
        <c:auto val="1"/>
        <c:lblAlgn val="ctr"/>
        <c:lblOffset val="100"/>
        <c:noMultiLvlLbl val="0"/>
      </c:catAx>
      <c:valAx>
        <c:axId val="381888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88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'ATH-3'!$D$37:$O$37</c15:sqref>
                  </c15:fullRef>
                </c:ext>
              </c:extLst>
              <c:f>'ATH-3'!$D$37:$G$37</c:f>
              <c:strCache>
                <c:ptCount val="2"/>
                <c:pt idx="0">
                  <c:v>JUNIO</c:v>
                </c:pt>
                <c:pt idx="1">
                  <c:v>DICIEMBRE</c:v>
                </c:pt>
              </c:strCache>
            </c:strRef>
          </c:cat>
          <c:val>
            <c:numRef>
              <c:extLst>
                <c:ext xmlns:c15="http://schemas.microsoft.com/office/drawing/2012/chart" uri="{02D57815-91ED-43cb-92C2-25804820EDAC}">
                  <c15:fullRef>
                    <c15:sqref>'ATH-3'!$D$40:$O$40</c15:sqref>
                  </c15:fullRef>
                </c:ext>
              </c:extLst>
              <c:f>'ATH-3'!$D$40:$G$40</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87B2-47F6-89E8-7E7FAA473628}"/>
            </c:ext>
          </c:extLst>
        </c:ser>
        <c:ser>
          <c:idx val="1"/>
          <c:order val="1"/>
          <c:tx>
            <c:strRef>
              <c:f>'ATH-3'!$C$41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'ATH-3'!$D$37:$O$37</c15:sqref>
                  </c15:fullRef>
                </c:ext>
              </c:extLst>
              <c:f>'ATH-3'!$D$37:$G$37</c:f>
              <c:strCache>
                <c:ptCount val="2"/>
                <c:pt idx="0">
                  <c:v>JUNIO</c:v>
                </c:pt>
                <c:pt idx="1">
                  <c:v>DICIEMBRE</c:v>
                </c:pt>
              </c:strCache>
            </c:strRef>
          </c:cat>
          <c:val>
            <c:numRef>
              <c:extLst>
                <c:ext xmlns:c15="http://schemas.microsoft.com/office/drawing/2012/chart" uri="{02D57815-91ED-43cb-92C2-25804820EDAC}">
                  <c15:fullRef>
                    <c15:sqref>'ATH-3'!$D$41:$O$41</c15:sqref>
                  </c15:fullRef>
                </c:ext>
              </c:extLst>
              <c:f>'ATH-3'!$D$41:$G$41</c:f>
              <c:numCache>
                <c:formatCode>0%</c:formatCode>
                <c:ptCount val="4"/>
                <c:pt idx="0">
                  <c:v>0.47499999999999998</c:v>
                </c:pt>
                <c:pt idx="1">
                  <c:v>0.95</c:v>
                </c:pt>
                <c:pt idx="2">
                  <c:v>0</c:v>
                </c:pt>
                <c:pt idx="3">
                  <c:v>0</c:v>
                </c:pt>
              </c:numCache>
            </c:numRef>
          </c:val>
          <c:smooth val="0"/>
          <c:extLst xmlns:c16r2="http://schemas.microsoft.com/office/drawing/2015/06/chart">
            <c:ext xmlns:c16="http://schemas.microsoft.com/office/drawing/2014/chart" uri="{C3380CC4-5D6E-409C-BE32-E72D297353CC}">
              <c16:uniqueId val="{00000001-87B2-47F6-89E8-7E7FAA473628}"/>
            </c:ext>
          </c:extLst>
        </c:ser>
        <c:dLbls>
          <c:showLegendKey val="0"/>
          <c:showVal val="0"/>
          <c:showCatName val="0"/>
          <c:showSerName val="0"/>
          <c:showPercent val="0"/>
          <c:showBubbleSize val="0"/>
        </c:dLbls>
        <c:smooth val="0"/>
        <c:axId val="381892752"/>
        <c:axId val="382102240"/>
      </c:lineChart>
      <c:catAx>
        <c:axId val="3818927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02240"/>
        <c:crosses val="autoZero"/>
        <c:auto val="1"/>
        <c:lblAlgn val="ctr"/>
        <c:lblOffset val="100"/>
        <c:noMultiLvlLbl val="0"/>
      </c:catAx>
      <c:valAx>
        <c:axId val="382102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189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'ASI-1'!$D$40:$O$40</c15:sqref>
                  </c15:fullRef>
                </c:ext>
              </c:extLst>
              <c:f>'ASI-1'!$D$40:$G$40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'ASI-1'!$D$43:$O$43</c15:sqref>
                  </c15:fullRef>
                </c:ext>
              </c:extLst>
              <c:f>'ASI-1'!$D$43:$G$43</c:f>
              <c:numCache>
                <c:formatCode>General</c:formatCode>
                <c:ptCount val="4"/>
                <c:pt idx="0">
                  <c:v>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'ASI-1'!$C$44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'ASI-1'!$D$40:$O$40</c15:sqref>
                  </c15:fullRef>
                </c:ext>
              </c:extLst>
              <c:f>'ASI-1'!$D$40:$G$40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'ASI-1'!$D$44:$O$44</c15:sqref>
                  </c15:fullRef>
                </c:ext>
              </c:extLst>
              <c:f>'ASI-1'!$D$44:$G$44</c:f>
              <c:numCache>
                <c:formatCode>General</c:formatCode>
                <c:ptCount val="4"/>
                <c:pt idx="0">
                  <c:v>7.5</c:v>
                </c:pt>
                <c:pt idx="1">
                  <c:v>15</c:v>
                </c:pt>
                <c:pt idx="2">
                  <c:v>22.5</c:v>
                </c:pt>
                <c:pt idx="3">
                  <c:v>30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82106160"/>
        <c:axId val="382106720"/>
      </c:lineChart>
      <c:catAx>
        <c:axId val="3821061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06720"/>
        <c:crosses val="autoZero"/>
        <c:auto val="1"/>
        <c:lblAlgn val="ctr"/>
        <c:lblOffset val="100"/>
        <c:noMultiLvlLbl val="0"/>
      </c:catAx>
      <c:valAx>
        <c:axId val="38210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0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'SAC-1'!$C$52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'SAC-1'!$D$49:$O$49</c15:sqref>
                  </c15:fullRef>
                </c:ext>
              </c:extLst>
              <c:f>'SAC-1'!$D$49:$G$49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'SAC-1'!$D$52:$O$52</c15:sqref>
                  </c15:fullRef>
                </c:ext>
              </c:extLst>
              <c:f>'SAC-1'!$D$52:$G$52</c:f>
              <c:numCache>
                <c:formatCode>0%</c:formatCode>
                <c:ptCount val="4"/>
                <c:pt idx="0">
                  <c:v>8.3333333333333329E-2</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'SAC-1'!$C$53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'SAC-1'!$D$49:$O$49</c15:sqref>
                  </c15:fullRef>
                </c:ext>
              </c:extLst>
              <c:f>'SAC-1'!$D$49:$G$49</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'SAC-1'!$D$53:$O$53</c15:sqref>
                  </c15:fullRef>
                </c:ext>
              </c:extLst>
              <c:f>'SAC-1'!$D$53:$G$53</c:f>
              <c:numCache>
                <c:formatCode>0%</c:formatCode>
                <c:ptCount val="4"/>
                <c:pt idx="0">
                  <c:v>0.1</c:v>
                </c:pt>
                <c:pt idx="1">
                  <c:v>0.1</c:v>
                </c:pt>
                <c:pt idx="2">
                  <c:v>0.1</c:v>
                </c:pt>
                <c:pt idx="3">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2110640"/>
        <c:axId val="382111200"/>
      </c:lineChart>
      <c:catAx>
        <c:axId val="3821106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11200"/>
        <c:crosses val="autoZero"/>
        <c:auto val="1"/>
        <c:lblAlgn val="ctr"/>
        <c:lblOffset val="100"/>
        <c:noMultiLvlLbl val="0"/>
      </c:catAx>
      <c:valAx>
        <c:axId val="38211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1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'SAC-2'!$D$40:$O$40</c15:sqref>
                  </c15:fullRef>
                </c:ext>
              </c:extLst>
              <c:f>'SAC-2'!$D$40:$G$40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'SAC-2'!$D$43:$O$43</c15:sqref>
                  </c15:fullRef>
                </c:ext>
              </c:extLst>
              <c:f>'SAC-2'!$D$43:$G$43</c:f>
              <c:numCache>
                <c:formatCode>General</c:formatCode>
                <c:ptCount val="4"/>
                <c:pt idx="0">
                  <c:v>4</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BE0C-4ECF-9A92-50133256CB28}"/>
            </c:ext>
          </c:extLst>
        </c:ser>
        <c:ser>
          <c:idx val="1"/>
          <c:order val="1"/>
          <c:tx>
            <c:strRef>
              <c:f>'SAC-2'!$C$44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'SAC-2'!$D$40:$O$40</c15:sqref>
                  </c15:fullRef>
                </c:ext>
              </c:extLst>
              <c:f>'SAC-2'!$D$40:$G$40</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'SAC-2'!$D$44:$O$44</c15:sqref>
                  </c15:fullRef>
                </c:ext>
              </c:extLst>
              <c:f>'SAC-2'!$D$44:$G$44</c:f>
              <c:numCache>
                <c:formatCode>General</c:formatCode>
                <c:ptCount val="4"/>
                <c:pt idx="0">
                  <c:v>7</c:v>
                </c:pt>
                <c:pt idx="1">
                  <c:v>7</c:v>
                </c:pt>
                <c:pt idx="2">
                  <c:v>7</c:v>
                </c:pt>
                <c:pt idx="3">
                  <c:v>7</c:v>
                </c:pt>
              </c:numCache>
            </c:numRef>
          </c:val>
          <c:smooth val="0"/>
          <c:extLst xmlns:c16r2="http://schemas.microsoft.com/office/drawing/2015/06/chart">
            <c:ext xmlns:c16="http://schemas.microsoft.com/office/drawing/2014/chart" uri="{C3380CC4-5D6E-409C-BE32-E72D297353CC}">
              <c16:uniqueId val="{00000001-BE0C-4ECF-9A92-50133256CB28}"/>
            </c:ext>
          </c:extLst>
        </c:ser>
        <c:dLbls>
          <c:showLegendKey val="0"/>
          <c:showVal val="0"/>
          <c:showCatName val="0"/>
          <c:showSerName val="0"/>
          <c:showPercent val="0"/>
          <c:showBubbleSize val="0"/>
        </c:dLbls>
        <c:smooth val="0"/>
        <c:axId val="382115120"/>
        <c:axId val="382115680"/>
      </c:lineChart>
      <c:catAx>
        <c:axId val="3821151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15680"/>
        <c:crosses val="autoZero"/>
        <c:auto val="1"/>
        <c:lblAlgn val="ctr"/>
        <c:lblOffset val="100"/>
        <c:noMultiLvlLbl val="0"/>
      </c:catAx>
      <c:valAx>
        <c:axId val="382115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211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'SCI-1'!$D$37:$G$37</c:f>
              <c:strCache>
                <c:ptCount val="2"/>
                <c:pt idx="0">
                  <c:v>JUNIO</c:v>
                </c:pt>
                <c:pt idx="1">
                  <c:v>DICIEMBRE</c:v>
                </c:pt>
              </c:strCache>
            </c:strRef>
          </c:cat>
          <c:val>
            <c:numRef>
              <c:f>'SCI-1'!$D$40:$G$40</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'SCI-1'!$D$37:$G$37</c:f>
              <c:strCache>
                <c:ptCount val="2"/>
                <c:pt idx="0">
                  <c:v>JUNIO</c:v>
                </c:pt>
                <c:pt idx="1">
                  <c:v>DICIEMBRE</c:v>
                </c:pt>
              </c:strCache>
            </c:strRef>
          </c:cat>
          <c:val>
            <c:numRef>
              <c:f>'SCI-1'!$D$41:$G$41</c:f>
              <c:numCache>
                <c:formatCode>0%</c:formatCode>
                <c:ptCount val="4"/>
                <c:pt idx="0">
                  <c:v>0.47499999999999998</c:v>
                </c:pt>
                <c:pt idx="1">
                  <c:v>0.95</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83992144"/>
        <c:axId val="383992704"/>
      </c:lineChart>
      <c:catAx>
        <c:axId val="3839921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92704"/>
        <c:crosses val="autoZero"/>
        <c:auto val="1"/>
        <c:lblAlgn val="ctr"/>
        <c:lblOffset val="100"/>
        <c:noMultiLvlLbl val="0"/>
      </c:catAx>
      <c:valAx>
        <c:axId val="383992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92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'SCI-2'!$C$38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'SCI-2'!$D$35:$G$35</c:f>
              <c:strCache>
                <c:ptCount val="4"/>
                <c:pt idx="0">
                  <c:v>MARZO</c:v>
                </c:pt>
                <c:pt idx="1">
                  <c:v>JUNIO</c:v>
                </c:pt>
                <c:pt idx="2">
                  <c:v>SEPTIEMBRE</c:v>
                </c:pt>
                <c:pt idx="3">
                  <c:v>DICIEMBRE</c:v>
                </c:pt>
              </c:strCache>
            </c:strRef>
          </c:cat>
          <c:val>
            <c:numRef>
              <c:f>'SCI-2'!$D$38:$G$38</c:f>
              <c:numCache>
                <c:formatCode>0%</c:formatCode>
                <c:ptCount val="4"/>
                <c:pt idx="0">
                  <c:v>0.73020833333333335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E4BD-4484-971C-48D1D485AE42}"/>
            </c:ext>
          </c:extLst>
        </c:ser>
        <c:ser>
          <c:idx val="1"/>
          <c:order val="1"/>
          <c:tx>
            <c:strRef>
              <c:f>'SCI-2'!$C$39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'SCI-2'!$D$35:$G$35</c:f>
              <c:strCache>
                <c:ptCount val="4"/>
                <c:pt idx="0">
                  <c:v>MARZO</c:v>
                </c:pt>
                <c:pt idx="1">
                  <c:v>JUNIO</c:v>
                </c:pt>
                <c:pt idx="2">
                  <c:v>SEPTIEMBRE</c:v>
                </c:pt>
                <c:pt idx="3">
                  <c:v>DICIEMBRE</c:v>
                </c:pt>
              </c:strCache>
            </c:strRef>
          </c:cat>
          <c:val>
            <c:numRef>
              <c:f>'SCI-2'!$D$39:$G$39</c:f>
              <c:numCache>
                <c:formatCode>0%</c:formatCode>
                <c:ptCount val="4"/>
                <c:pt idx="0">
                  <c:v>0.9</c:v>
                </c:pt>
                <c:pt idx="1">
                  <c:v>0.9</c:v>
                </c:pt>
                <c:pt idx="2">
                  <c:v>0.9</c:v>
                </c:pt>
                <c:pt idx="3">
                  <c:v>0.9</c:v>
                </c:pt>
              </c:numCache>
            </c:numRef>
          </c:val>
          <c:smooth val="0"/>
          <c:extLst xmlns:c16r2="http://schemas.microsoft.com/office/drawing/2015/06/chart">
            <c:ext xmlns:c16="http://schemas.microsoft.com/office/drawing/2014/chart" uri="{C3380CC4-5D6E-409C-BE32-E72D297353CC}">
              <c16:uniqueId val="{00000001-E4BD-4484-971C-48D1D485AE42}"/>
            </c:ext>
          </c:extLst>
        </c:ser>
        <c:dLbls>
          <c:showLegendKey val="0"/>
          <c:showVal val="0"/>
          <c:showCatName val="0"/>
          <c:showSerName val="0"/>
          <c:showPercent val="0"/>
          <c:showBubbleSize val="0"/>
        </c:dLbls>
        <c:smooth val="0"/>
        <c:axId val="383996624"/>
        <c:axId val="383997184"/>
      </c:lineChart>
      <c:catAx>
        <c:axId val="3839966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97184"/>
        <c:crosses val="autoZero"/>
        <c:auto val="1"/>
        <c:lblAlgn val="ctr"/>
        <c:lblOffset val="100"/>
        <c:noMultiLvlLbl val="0"/>
      </c:catAx>
      <c:valAx>
        <c:axId val="383997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399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lineChart>
        <c:grouping val="standard"/>
        <c:varyColors val="0"/>
        <c:ser>
          <c:idx val="0"/>
          <c:order val="0"/>
          <c:tx>
            <c:strRef>
              <c:f>'INS-4'!$C$45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0"/>
            <c:marker>
              <c:symbol val="none"/>
            </c:marker>
            <c:bubble3D val="0"/>
            <c:spPr>
              <a:ln w="34925" cap="rnd">
                <a:solidFill>
                  <a:schemeClr val="accent2"/>
                </a:solidFill>
                <a:round/>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B24C-4BD0-94D0-234175D75113}"/>
              </c:ext>
            </c:extLst>
          </c:dPt>
          <c:cat>
            <c:strRef>
              <c:extLst>
                <c:ext xmlns:c15="http://schemas.microsoft.com/office/drawing/2012/chart" uri="{02D57815-91ED-43cb-92C2-25804820EDAC}">
                  <c15:fullRef>
                    <c15:sqref>'INS-4'!$D$42:$G$42</c15:sqref>
                  </c15:fullRef>
                </c:ext>
              </c:extLst>
              <c:f>'INS-4'!$D$42:$E$42</c:f>
              <c:strCache>
                <c:ptCount val="2"/>
                <c:pt idx="0">
                  <c:v>JUNIO</c:v>
                </c:pt>
                <c:pt idx="1">
                  <c:v>DICIEMBRE</c:v>
                </c:pt>
              </c:strCache>
            </c:strRef>
          </c:cat>
          <c:val>
            <c:numRef>
              <c:extLst>
                <c:ext xmlns:c15="http://schemas.microsoft.com/office/drawing/2012/chart" uri="{02D57815-91ED-43cb-92C2-25804820EDAC}">
                  <c15:fullRef>
                    <c15:sqref>'INS-4'!$D$45:$O$45</c15:sqref>
                  </c15:fullRef>
                </c:ext>
              </c:extLst>
              <c:f>'INS-4'!$D$45:$E$45</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dPt>
            <c:idx val="0"/>
            <c:marker>
              <c:symbol val="none"/>
            </c:marker>
            <c:bubble3D val="0"/>
            <c:spPr>
              <a:ln w="34925" cap="rnd">
                <a:solidFill>
                  <a:srgbClr val="00B050"/>
                </a:solidFill>
                <a:round/>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B24C-4BD0-94D0-234175D75113}"/>
              </c:ext>
            </c:extLst>
          </c:dPt>
          <c:cat>
            <c:strRef>
              <c:extLst>
                <c:ext xmlns:c15="http://schemas.microsoft.com/office/drawing/2012/chart" uri="{02D57815-91ED-43cb-92C2-25804820EDAC}">
                  <c15:fullRef>
                    <c15:sqref>'INS-4'!$D$42:$G$42</c15:sqref>
                  </c15:fullRef>
                </c:ext>
              </c:extLst>
              <c:f>'INS-4'!$D$42:$E$42</c:f>
              <c:strCache>
                <c:ptCount val="2"/>
                <c:pt idx="0">
                  <c:v>JUNIO</c:v>
                </c:pt>
                <c:pt idx="1">
                  <c:v>DICIEMBRE</c:v>
                </c:pt>
              </c:strCache>
            </c:strRef>
          </c:cat>
          <c:val>
            <c:numRef>
              <c:extLst>
                <c:ext xmlns:c15="http://schemas.microsoft.com/office/drawing/2012/chart" uri="{02D57815-91ED-43cb-92C2-25804820EDAC}">
                  <c15:fullRef>
                    <c15:sqref>'INS-4'!$D$46:$O$46</c15:sqref>
                  </c15:fullRef>
                </c:ext>
              </c:extLst>
              <c:f>'INS-4'!$D$46:$E$46</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4-B24C-4BD0-94D0-234175D75113}"/>
            </c:ext>
          </c:extLst>
        </c:ser>
        <c:dLbls>
          <c:showLegendKey val="0"/>
          <c:showVal val="0"/>
          <c:showCatName val="0"/>
          <c:showSerName val="0"/>
          <c:showPercent val="0"/>
          <c:showBubbleSize val="0"/>
        </c:dLbls>
        <c:smooth val="0"/>
        <c:axId val="347634016"/>
        <c:axId val="347634576"/>
      </c:lineChart>
      <c:catAx>
        <c:axId val="347634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634576"/>
        <c:crosses val="autoZero"/>
        <c:auto val="1"/>
        <c:lblAlgn val="ctr"/>
        <c:lblOffset val="100"/>
        <c:noMultiLvlLbl val="0"/>
      </c:catAx>
      <c:valAx>
        <c:axId val="347634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63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'SCI-3'!$C$38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'SCI-3'!$D$35:$G$35</c:f>
              <c:strCache>
                <c:ptCount val="4"/>
                <c:pt idx="0">
                  <c:v>MARZO</c:v>
                </c:pt>
                <c:pt idx="1">
                  <c:v>JUNIO</c:v>
                </c:pt>
                <c:pt idx="2">
                  <c:v>SEPTIEMBRE</c:v>
                </c:pt>
                <c:pt idx="3">
                  <c:v>DICIEMBRE</c:v>
                </c:pt>
              </c:strCache>
            </c:strRef>
          </c:cat>
          <c:val>
            <c:numRef>
              <c:f>'SCI-3'!$D$38:$G$38</c:f>
              <c:numCache>
                <c:formatCode>0%</c:formatCode>
                <c:ptCount val="4"/>
                <c:pt idx="0">
                  <c:v>0.93541666666666667</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F53E-496D-A93F-92EEECDB5A7D}"/>
            </c:ext>
          </c:extLst>
        </c:ser>
        <c:ser>
          <c:idx val="1"/>
          <c:order val="1"/>
          <c:tx>
            <c:strRef>
              <c:f>'SCI-3'!$C$39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'SCI-3'!$D$35:$G$35</c:f>
              <c:strCache>
                <c:ptCount val="4"/>
                <c:pt idx="0">
                  <c:v>MARZO</c:v>
                </c:pt>
                <c:pt idx="1">
                  <c:v>JUNIO</c:v>
                </c:pt>
                <c:pt idx="2">
                  <c:v>SEPTIEMBRE</c:v>
                </c:pt>
                <c:pt idx="3">
                  <c:v>DICIEMBRE</c:v>
                </c:pt>
              </c:strCache>
            </c:strRef>
          </c:cat>
          <c:val>
            <c:numRef>
              <c:f>'SCI-3'!$D$39:$G$39</c:f>
              <c:numCache>
                <c:formatCode>0%</c:formatCode>
                <c:ptCount val="4"/>
                <c:pt idx="0">
                  <c:v>0.95</c:v>
                </c:pt>
                <c:pt idx="1">
                  <c:v>0.95</c:v>
                </c:pt>
                <c:pt idx="2">
                  <c:v>0.95</c:v>
                </c:pt>
                <c:pt idx="3">
                  <c:v>0.95</c:v>
                </c:pt>
              </c:numCache>
            </c:numRef>
          </c:val>
          <c:smooth val="0"/>
          <c:extLst xmlns:c16r2="http://schemas.microsoft.com/office/drawing/2015/06/chart">
            <c:ext xmlns:c16="http://schemas.microsoft.com/office/drawing/2014/chart" uri="{C3380CC4-5D6E-409C-BE32-E72D297353CC}">
              <c16:uniqueId val="{00000001-F53E-496D-A93F-92EEECDB5A7D}"/>
            </c:ext>
          </c:extLst>
        </c:ser>
        <c:dLbls>
          <c:showLegendKey val="0"/>
          <c:showVal val="0"/>
          <c:showCatName val="0"/>
          <c:showSerName val="0"/>
          <c:showPercent val="0"/>
          <c:showBubbleSize val="0"/>
        </c:dLbls>
        <c:smooth val="0"/>
        <c:axId val="384001104"/>
        <c:axId val="384001664"/>
      </c:lineChart>
      <c:catAx>
        <c:axId val="3840011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001664"/>
        <c:crosses val="autoZero"/>
        <c:auto val="1"/>
        <c:lblAlgn val="ctr"/>
        <c:lblOffset val="100"/>
        <c:noMultiLvlLbl val="0"/>
      </c:catAx>
      <c:valAx>
        <c:axId val="384001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00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'SCD-1'!$C$38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'SCD-1'!$D$35:$G$35</c:f>
              <c:strCache>
                <c:ptCount val="4"/>
                <c:pt idx="0">
                  <c:v>MARZO</c:v>
                </c:pt>
                <c:pt idx="1">
                  <c:v>JUNIO</c:v>
                </c:pt>
                <c:pt idx="2">
                  <c:v>SEPTIEMBRE</c:v>
                </c:pt>
                <c:pt idx="3">
                  <c:v>DICIEMBRE</c:v>
                </c:pt>
              </c:strCache>
            </c:strRef>
          </c:cat>
          <c:val>
            <c:numRef>
              <c:f>'SCD-1'!$D$38:$G$38</c:f>
              <c:numCache>
                <c:formatCode>0%</c:formatCode>
                <c:ptCount val="4"/>
                <c:pt idx="0">
                  <c:v>0.95</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022F-4010-8BD5-FEC2F4627C1D}"/>
            </c:ext>
          </c:extLst>
        </c:ser>
        <c:ser>
          <c:idx val="1"/>
          <c:order val="1"/>
          <c:tx>
            <c:strRef>
              <c:f>'SCD-1'!$C$39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'SCD-1'!$D$35:$G$35</c:f>
              <c:strCache>
                <c:ptCount val="4"/>
                <c:pt idx="0">
                  <c:v>MARZO</c:v>
                </c:pt>
                <c:pt idx="1">
                  <c:v>JUNIO</c:v>
                </c:pt>
                <c:pt idx="2">
                  <c:v>SEPTIEMBRE</c:v>
                </c:pt>
                <c:pt idx="3">
                  <c:v>DICIEMBRE</c:v>
                </c:pt>
              </c:strCache>
            </c:strRef>
          </c:cat>
          <c:val>
            <c:numRef>
              <c:f>'SCD-1'!$D$39:$G$39</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022F-4010-8BD5-FEC2F4627C1D}"/>
            </c:ext>
          </c:extLst>
        </c:ser>
        <c:dLbls>
          <c:showLegendKey val="0"/>
          <c:showVal val="0"/>
          <c:showCatName val="0"/>
          <c:showSerName val="0"/>
          <c:showPercent val="0"/>
          <c:showBubbleSize val="0"/>
        </c:dLbls>
        <c:smooth val="0"/>
        <c:axId val="384005584"/>
        <c:axId val="384006144"/>
      </c:lineChart>
      <c:catAx>
        <c:axId val="3840055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006144"/>
        <c:crosses val="autoZero"/>
        <c:auto val="1"/>
        <c:lblAlgn val="ctr"/>
        <c:lblOffset val="100"/>
        <c:noMultiLvlLbl val="0"/>
      </c:catAx>
      <c:valAx>
        <c:axId val="384006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005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'EPI-1'!$C$48</c:f>
              <c:strCache>
                <c:ptCount val="1"/>
                <c:pt idx="0">
                  <c:v>VALOR </c:v>
                </c:pt>
              </c:strCache>
            </c:strRef>
          </c:tx>
          <c:spPr>
            <a:solidFill>
              <a:schemeClr val="accent2"/>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2019</c:v>
                </c:pt>
              </c:numCache>
            </c:numRef>
          </c:cat>
          <c:val>
            <c:numRef>
              <c:f>'EPI-1'!$D$48</c:f>
              <c:numCache>
                <c:formatCode>0%</c:formatCode>
                <c:ptCount val="1"/>
                <c:pt idx="0">
                  <c:v>0</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'EPI-1'!$C$49</c:f>
              <c:strCache>
                <c:ptCount val="1"/>
                <c:pt idx="0">
                  <c:v>META PONDERADA</c:v>
                </c:pt>
              </c:strCache>
            </c:strRef>
          </c:tx>
          <c:spPr>
            <a:solidFill>
              <a:srgbClr val="00B050"/>
            </a:solidFill>
            <a:ln>
              <a:solidFill>
                <a:srgbClr val="00B050"/>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2019</c:v>
                </c:pt>
              </c:numCache>
            </c:numRef>
          </c:cat>
          <c:val>
            <c:numRef>
              <c:f>'EPI-1'!$D$49</c:f>
              <c:numCache>
                <c:formatCode>0%</c:formatCode>
                <c:ptCount val="1"/>
                <c:pt idx="0">
                  <c:v>0.82</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347366224"/>
        <c:axId val="347366784"/>
      </c:barChart>
      <c:catAx>
        <c:axId val="3473662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66784"/>
        <c:crosses val="autoZero"/>
        <c:auto val="1"/>
        <c:lblAlgn val="ctr"/>
        <c:lblOffset val="100"/>
        <c:noMultiLvlLbl val="0"/>
      </c:catAx>
      <c:valAx>
        <c:axId val="347366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66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'EPI-2'!$D$38:$O$38</c15:sqref>
                  </c15:fullRef>
                </c:ext>
              </c:extLst>
              <c:f>'EPI-2'!$D$38:$E$38</c:f>
              <c:strCache>
                <c:ptCount val="2"/>
                <c:pt idx="0">
                  <c:v>JUNIO</c:v>
                </c:pt>
                <c:pt idx="1">
                  <c:v>DICIEMBRE</c:v>
                </c:pt>
              </c:strCache>
            </c:strRef>
          </c:cat>
          <c:val>
            <c:numRef>
              <c:extLst>
                <c:ext xmlns:c15="http://schemas.microsoft.com/office/drawing/2012/chart" uri="{02D57815-91ED-43cb-92C2-25804820EDAC}">
                  <c15:fullRef>
                    <c15:sqref>'EPI-2'!$D$41:$O$41</c15:sqref>
                  </c15:fullRef>
                </c:ext>
              </c:extLst>
              <c:f>'EPI-2'!$D$41:$E$41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'EPI-2'!$D$38:$O$38</c15:sqref>
                  </c15:fullRef>
                </c:ext>
              </c:extLst>
              <c:f>'EPI-2'!$D$38:$E$38</c:f>
              <c:strCache>
                <c:ptCount val="2"/>
                <c:pt idx="0">
                  <c:v>JUNIO</c:v>
                </c:pt>
                <c:pt idx="1">
                  <c:v>DICIEMBRE</c:v>
                </c:pt>
              </c:strCache>
            </c:strRef>
          </c:cat>
          <c:val>
            <c:numRef>
              <c:extLst>
                <c:ext xmlns:c15="http://schemas.microsoft.com/office/drawing/2012/chart" uri="{02D57815-91ED-43cb-92C2-25804820EDAC}">
                  <c15:fullRef>
                    <c15:sqref>'EPI-2'!$D$42:$O$42</c15:sqref>
                  </c15:fullRef>
                </c:ext>
              </c:extLst>
              <c:f>'EPI-2'!$D$42:$E$42</c:f>
              <c:numCache>
                <c:formatCode>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7370704"/>
        <c:axId val="347371264"/>
      </c:lineChart>
      <c:catAx>
        <c:axId val="3473707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71264"/>
        <c:crosses val="autoZero"/>
        <c:auto val="1"/>
        <c:lblAlgn val="ctr"/>
        <c:lblOffset val="100"/>
        <c:noMultiLvlLbl val="0"/>
      </c:catAx>
      <c:valAx>
        <c:axId val="3473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7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'EPI-3'!$C$48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'EPI-3'!$D$45:$E$45</c15:sqref>
                  </c15:fullRef>
                </c:ext>
              </c:extLst>
              <c:f>'EPI-3'!$D$45</c:f>
              <c:strCache>
                <c:ptCount val="1"/>
                <c:pt idx="0">
                  <c:v>JUNIO</c:v>
                </c:pt>
              </c:strCache>
            </c:strRef>
          </c:cat>
          <c:val>
            <c:numRef>
              <c:extLst>
                <c:ext xmlns:c15="http://schemas.microsoft.com/office/drawing/2012/chart" uri="{02D57815-91ED-43cb-92C2-25804820EDAC}">
                  <c15:fullRef>
                    <c15:sqref>'EPI-3'!$D$48:$E$48</c15:sqref>
                  </c15:fullRef>
                </c:ext>
              </c:extLst>
              <c:f>'EPI-3'!$D$48</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'EPI-3'!$C$49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'EPI-3'!$D$45:$E$45</c15:sqref>
                  </c15:fullRef>
                </c:ext>
              </c:extLst>
              <c:f>'EPI-3'!$D$45</c:f>
              <c:strCache>
                <c:ptCount val="1"/>
                <c:pt idx="0">
                  <c:v>JUNIO</c:v>
                </c:pt>
              </c:strCache>
            </c:strRef>
          </c:cat>
          <c:val>
            <c:numRef>
              <c:extLst>
                <c:ext xmlns:c15="http://schemas.microsoft.com/office/drawing/2012/chart" uri="{02D57815-91ED-43cb-92C2-25804820EDAC}">
                  <c15:fullRef>
                    <c15:sqref>'EPI-3'!$D$49:$E$49</c15:sqref>
                  </c15:fullRef>
                </c:ext>
              </c:extLst>
              <c:f>'EPI-3'!$D$49</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7300544"/>
        <c:axId val="347301104"/>
      </c:lineChart>
      <c:catAx>
        <c:axId val="3473005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01104"/>
        <c:crosses val="autoZero"/>
        <c:auto val="1"/>
        <c:lblAlgn val="ctr"/>
        <c:lblOffset val="100"/>
        <c:noMultiLvlLbl val="0"/>
      </c:catAx>
      <c:valAx>
        <c:axId val="347301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300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E$17"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firstButton="1" fmlaLink="$E$1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firstButton="1" fmlaLink="$E$17" lockText="1" noThreeD="1"/>
</file>

<file path=xl/ctrlProps/ctrlProp116.xml><?xml version="1.0" encoding="utf-8"?>
<formControlPr xmlns="http://schemas.microsoft.com/office/spreadsheetml/2009/9/main" objectType="Radio" checked="Checked" lockText="1" noThreeD="1"/>
</file>

<file path=xl/ctrlProps/ctrlProp117.xml><?xml version="1.0" encoding="utf-8"?>
<formControlPr xmlns="http://schemas.microsoft.com/office/spreadsheetml/2009/9/main" objectType="Radio" checked="Checked" firstButton="1" fmlaLink="$E$1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firstButton="1" fmlaLink="$E$1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checked="Checked" lockText="1" noThreeD="1"/>
</file>

<file path=xl/ctrlProps/ctrlProp121.xml><?xml version="1.0" encoding="utf-8"?>
<formControlPr xmlns="http://schemas.microsoft.com/office/spreadsheetml/2009/9/main" objectType="Radio" checked="Checked" firstButton="1" fmlaLink="$E$17"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checked="Checked" firstButton="1" fmlaLink="$E$17"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checked="Checked" firstButton="1" fmlaLink="$E$17"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checked="Checked" firstButton="1" fmlaLink="$E$17" lockText="1" noThreeD="1"/>
</file>

<file path=xl/ctrlProps/ctrlProp128.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E$17"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E$17"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E$17"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checked="Checked" firstButton="1" fmlaLink="$E$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checked="Checked"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checked="Checked" firstButton="1" fmlaLink="$E$17"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checked="Checked" firstButton="1" fmlaLink="$E$17"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firstButton="1" fmlaLink="$E$17"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checked="Checked" firstButton="1" fmlaLink="$E$17"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checked="Checked" firstButton="1" fmlaLink="$E$17"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checked="Checked" firstButton="1" fmlaLink="$E$17"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checked="Checked" firstButton="1" fmlaLink="$E$17"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firstButton="1" fmlaLink="$E$17"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checked="Checked"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E$17"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CT-3'!A1"/><Relationship Id="rId18" Type="http://schemas.openxmlformats.org/officeDocument/2006/relationships/hyperlink" Target="#'EPI-1'!A1"/><Relationship Id="rId26" Type="http://schemas.openxmlformats.org/officeDocument/2006/relationships/hyperlink" Target="#'AFI-2'!A1"/><Relationship Id="rId39" Type="http://schemas.openxmlformats.org/officeDocument/2006/relationships/hyperlink" Target="#'AAA-4'!A1"/><Relationship Id="rId21" Type="http://schemas.openxmlformats.org/officeDocument/2006/relationships/hyperlink" Target="#'ABS-3'!A1"/><Relationship Id="rId34" Type="http://schemas.openxmlformats.org/officeDocument/2006/relationships/hyperlink" Target="#'MAR-2'!A1"/><Relationship Id="rId42" Type="http://schemas.openxmlformats.org/officeDocument/2006/relationships/hyperlink" Target="#'EAA-2'!A1"/><Relationship Id="rId47" Type="http://schemas.openxmlformats.org/officeDocument/2006/relationships/hyperlink" Target="#'ECO-2'!A1"/><Relationship Id="rId50" Type="http://schemas.openxmlformats.org/officeDocument/2006/relationships/hyperlink" Target="#'SAC-2'!A1"/><Relationship Id="rId55" Type="http://schemas.openxmlformats.org/officeDocument/2006/relationships/hyperlink" Target="#'AJU-2'!A1"/><Relationship Id="rId7" Type="http://schemas.openxmlformats.org/officeDocument/2006/relationships/hyperlink" Target="#'MIU-1'!A1"/><Relationship Id="rId2" Type="http://schemas.openxmlformats.org/officeDocument/2006/relationships/hyperlink" Target="#'ESG-1'!A1"/><Relationship Id="rId16" Type="http://schemas.openxmlformats.org/officeDocument/2006/relationships/hyperlink" Target="#'SAC-1'!A1"/><Relationship Id="rId29" Type="http://schemas.openxmlformats.org/officeDocument/2006/relationships/hyperlink" Target="#'EPR-2'!A1"/><Relationship Id="rId11" Type="http://schemas.openxmlformats.org/officeDocument/2006/relationships/hyperlink" Target="#'MCT-1'!A1"/><Relationship Id="rId24" Type="http://schemas.openxmlformats.org/officeDocument/2006/relationships/hyperlink" Target="#'SCI-2'!A1"/><Relationship Id="rId32" Type="http://schemas.openxmlformats.org/officeDocument/2006/relationships/hyperlink" Target="#'MFA-6'!A1"/><Relationship Id="rId37" Type="http://schemas.openxmlformats.org/officeDocument/2006/relationships/hyperlink" Target="#'INS-1'!A1"/><Relationship Id="rId40" Type="http://schemas.openxmlformats.org/officeDocument/2006/relationships/hyperlink" Target="#'INS-3'!A1"/><Relationship Id="rId45" Type="http://schemas.openxmlformats.org/officeDocument/2006/relationships/hyperlink" Target="#'MFA-9'!A1"/><Relationship Id="rId53" Type="http://schemas.openxmlformats.org/officeDocument/2006/relationships/hyperlink" Target="#'MCT-4'!A1"/><Relationship Id="rId58" Type="http://schemas.openxmlformats.org/officeDocument/2006/relationships/hyperlink" Target="#'ABS-5'!A1"/><Relationship Id="rId5" Type="http://schemas.openxmlformats.org/officeDocument/2006/relationships/hyperlink" Target="#'ABS-1'!A1"/><Relationship Id="rId61" Type="http://schemas.openxmlformats.org/officeDocument/2006/relationships/hyperlink" Target="#'EPR-1'!A1"/><Relationship Id="rId19" Type="http://schemas.openxmlformats.org/officeDocument/2006/relationships/hyperlink" Target="#'EPI-2'!A1"/><Relationship Id="rId14" Type="http://schemas.openxmlformats.org/officeDocument/2006/relationships/hyperlink" Target="#'MFA-11'!A1"/><Relationship Id="rId22" Type="http://schemas.openxmlformats.org/officeDocument/2006/relationships/hyperlink" Target="#'ABS-4'!A1"/><Relationship Id="rId27" Type="http://schemas.openxmlformats.org/officeDocument/2006/relationships/hyperlink" Target="#'ESG-2'!A1"/><Relationship Id="rId30" Type="http://schemas.openxmlformats.org/officeDocument/2006/relationships/hyperlink" Target="#'EAA-1'!A1"/><Relationship Id="rId35" Type="http://schemas.openxmlformats.org/officeDocument/2006/relationships/hyperlink" Target="#'ASI-1'!A1"/><Relationship Id="rId43" Type="http://schemas.openxmlformats.org/officeDocument/2006/relationships/hyperlink" Target="#'MFA-7'!A1"/><Relationship Id="rId48" Type="http://schemas.openxmlformats.org/officeDocument/2006/relationships/hyperlink" Target="#'EAA-3'!A1"/><Relationship Id="rId56" Type="http://schemas.openxmlformats.org/officeDocument/2006/relationships/hyperlink" Target="#'EPI-3'!A1"/><Relationship Id="rId8" Type="http://schemas.openxmlformats.org/officeDocument/2006/relationships/hyperlink" Target="#'MIU-2'!A1"/><Relationship Id="rId51" Type="http://schemas.openxmlformats.org/officeDocument/2006/relationships/hyperlink" Target="#' ATH-1'!A1"/><Relationship Id="rId3" Type="http://schemas.openxmlformats.org/officeDocument/2006/relationships/image" Target="../media/image2.png"/><Relationship Id="rId12" Type="http://schemas.openxmlformats.org/officeDocument/2006/relationships/hyperlink" Target="#'MCT-2'!A1"/><Relationship Id="rId17" Type="http://schemas.openxmlformats.org/officeDocument/2006/relationships/hyperlink" Target="#'ADO-1'!A1"/><Relationship Id="rId25" Type="http://schemas.openxmlformats.org/officeDocument/2006/relationships/hyperlink" Target="#'AFI-1'!A1"/><Relationship Id="rId33" Type="http://schemas.openxmlformats.org/officeDocument/2006/relationships/hyperlink" Target="#'AFI-3'!A1"/><Relationship Id="rId38" Type="http://schemas.openxmlformats.org/officeDocument/2006/relationships/hyperlink" Target="#'AAA-3'!A1"/><Relationship Id="rId46" Type="http://schemas.openxmlformats.org/officeDocument/2006/relationships/hyperlink" Target="#'MFA-10'!A1"/><Relationship Id="rId59" Type="http://schemas.openxmlformats.org/officeDocument/2006/relationships/hyperlink" Target="#'SCD-1'!A1"/><Relationship Id="rId20" Type="http://schemas.openxmlformats.org/officeDocument/2006/relationships/hyperlink" Target="#'ECO-1'!A1"/><Relationship Id="rId41" Type="http://schemas.openxmlformats.org/officeDocument/2006/relationships/hyperlink" Target="#'INS-4'!A1"/><Relationship Id="rId54" Type="http://schemas.openxmlformats.org/officeDocument/2006/relationships/hyperlink" Target="#'AJU-1'!A1"/><Relationship Id="rId62" Type="http://schemas.openxmlformats.org/officeDocument/2006/relationships/hyperlink" Target="#'MBU-7'!A1"/><Relationship Id="rId1" Type="http://schemas.openxmlformats.org/officeDocument/2006/relationships/image" Target="../media/image1.png"/><Relationship Id="rId6" Type="http://schemas.openxmlformats.org/officeDocument/2006/relationships/hyperlink" Target="#'AAA-1'!A1"/><Relationship Id="rId15" Type="http://schemas.openxmlformats.org/officeDocument/2006/relationships/hyperlink" Target="#'MAR-1'!A1"/><Relationship Id="rId23" Type="http://schemas.openxmlformats.org/officeDocument/2006/relationships/hyperlink" Target="#'SCI-1'!A1"/><Relationship Id="rId28" Type="http://schemas.openxmlformats.org/officeDocument/2006/relationships/hyperlink" Target="#' ATH-2'!A1"/><Relationship Id="rId36" Type="http://schemas.openxmlformats.org/officeDocument/2006/relationships/hyperlink" Target="#'INS-2'!A1"/><Relationship Id="rId49" Type="http://schemas.openxmlformats.org/officeDocument/2006/relationships/hyperlink" Target="#'MAR-3'!A1"/><Relationship Id="rId57" Type="http://schemas.openxmlformats.org/officeDocument/2006/relationships/hyperlink" Target="#'ABS-2'!A1"/><Relationship Id="rId10" Type="http://schemas.openxmlformats.org/officeDocument/2006/relationships/hyperlink" Target="#'MIU-4'!A1"/><Relationship Id="rId31" Type="http://schemas.openxmlformats.org/officeDocument/2006/relationships/hyperlink" Target="#'AAA-2'!A1"/><Relationship Id="rId44" Type="http://schemas.openxmlformats.org/officeDocument/2006/relationships/hyperlink" Target="#'MFA-8'!A1"/><Relationship Id="rId52" Type="http://schemas.openxmlformats.org/officeDocument/2006/relationships/hyperlink" Target="#'ATH-3'!A1"/><Relationship Id="rId60" Type="http://schemas.openxmlformats.org/officeDocument/2006/relationships/hyperlink" Target="#'SCI-3'!A1"/><Relationship Id="rId4" Type="http://schemas.openxmlformats.org/officeDocument/2006/relationships/hyperlink" Target="#'MFA-2'!A1"/><Relationship Id="rId9" Type="http://schemas.openxmlformats.org/officeDocument/2006/relationships/hyperlink" Target="#'MIU-3'!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6.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7.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8.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9.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60.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61.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ATRIZ DE INDICADORES'!A1"/></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574523</xdr:colOff>
      <xdr:row>1</xdr:row>
      <xdr:rowOff>44411</xdr:rowOff>
    </xdr:from>
    <xdr:to>
      <xdr:col>2</xdr:col>
      <xdr:colOff>1085974</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93586" y="103942"/>
          <a:ext cx="511451" cy="6840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13</xdr:col>
      <xdr:colOff>38907</xdr:colOff>
      <xdr:row>55</xdr:row>
      <xdr:rowOff>236959</xdr:rowOff>
    </xdr:from>
    <xdr:ext cx="440373" cy="440373"/>
    <xdr:pic>
      <xdr:nvPicPr>
        <xdr:cNvPr id="7" name="Imagen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9" name="Imagen 8">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1" name="Imagen 10">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21</xdr:row>
      <xdr:rowOff>236959</xdr:rowOff>
    </xdr:from>
    <xdr:ext cx="440373" cy="440373"/>
    <xdr:pic>
      <xdr:nvPicPr>
        <xdr:cNvPr id="13" name="Imagen 12">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25</xdr:row>
      <xdr:rowOff>236959</xdr:rowOff>
    </xdr:from>
    <xdr:ext cx="440373" cy="440373"/>
    <xdr:pic>
      <xdr:nvPicPr>
        <xdr:cNvPr id="18" name="Imagen 17">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26</xdr:row>
      <xdr:rowOff>236959</xdr:rowOff>
    </xdr:from>
    <xdr:ext cx="440373" cy="440373"/>
    <xdr:pic>
      <xdr:nvPicPr>
        <xdr:cNvPr id="19" name="Imagen 18">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27</xdr:row>
      <xdr:rowOff>236959</xdr:rowOff>
    </xdr:from>
    <xdr:ext cx="440373" cy="440373"/>
    <xdr:pic>
      <xdr:nvPicPr>
        <xdr:cNvPr id="20" name="Imagen 19">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28</xdr:row>
      <xdr:rowOff>236959</xdr:rowOff>
    </xdr:from>
    <xdr:ext cx="440373" cy="440373"/>
    <xdr:pic>
      <xdr:nvPicPr>
        <xdr:cNvPr id="21" name="Imagen 20">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29</xdr:row>
      <xdr:rowOff>236959</xdr:rowOff>
    </xdr:from>
    <xdr:ext cx="440373" cy="440373"/>
    <xdr:pic>
      <xdr:nvPicPr>
        <xdr:cNvPr id="25" name="Imagen 24">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30</xdr:row>
      <xdr:rowOff>236959</xdr:rowOff>
    </xdr:from>
    <xdr:ext cx="440373" cy="440373"/>
    <xdr:pic>
      <xdr:nvPicPr>
        <xdr:cNvPr id="26" name="Imagen 25">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31</xdr:row>
      <xdr:rowOff>236959</xdr:rowOff>
    </xdr:from>
    <xdr:ext cx="440373" cy="440373"/>
    <xdr:pic>
      <xdr:nvPicPr>
        <xdr:cNvPr id="27" name="Imagen 26">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33</xdr:row>
      <xdr:rowOff>236959</xdr:rowOff>
    </xdr:from>
    <xdr:ext cx="440373" cy="440373"/>
    <xdr:pic>
      <xdr:nvPicPr>
        <xdr:cNvPr id="29" name="Imagen 28">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34</xdr:row>
      <xdr:rowOff>236959</xdr:rowOff>
    </xdr:from>
    <xdr:ext cx="440373" cy="440373"/>
    <xdr:pic>
      <xdr:nvPicPr>
        <xdr:cNvPr id="31" name="Imagen 30">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37</xdr:row>
      <xdr:rowOff>236959</xdr:rowOff>
    </xdr:from>
    <xdr:ext cx="440373" cy="440373"/>
    <xdr:pic>
      <xdr:nvPicPr>
        <xdr:cNvPr id="32" name="Imagen 31">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39</xdr:row>
      <xdr:rowOff>236959</xdr:rowOff>
    </xdr:from>
    <xdr:ext cx="440373" cy="440373"/>
    <xdr:pic>
      <xdr:nvPicPr>
        <xdr:cNvPr id="33" name="Imagen 32">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40</xdr:row>
      <xdr:rowOff>236959</xdr:rowOff>
    </xdr:from>
    <xdr:ext cx="440373" cy="440373"/>
    <xdr:pic>
      <xdr:nvPicPr>
        <xdr:cNvPr id="34" name="Imagen 33">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41</xdr:row>
      <xdr:rowOff>236959</xdr:rowOff>
    </xdr:from>
    <xdr:ext cx="440373" cy="440373"/>
    <xdr:pic>
      <xdr:nvPicPr>
        <xdr:cNvPr id="35" name="Imagen 34">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42</xdr:row>
      <xdr:rowOff>236959</xdr:rowOff>
    </xdr:from>
    <xdr:ext cx="440373" cy="440373"/>
    <xdr:pic>
      <xdr:nvPicPr>
        <xdr:cNvPr id="38" name="Imagen 37">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44</xdr:row>
      <xdr:rowOff>236959</xdr:rowOff>
    </xdr:from>
    <xdr:ext cx="440373" cy="440373"/>
    <xdr:pic>
      <xdr:nvPicPr>
        <xdr:cNvPr id="39" name="Imagen 38">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45</xdr:row>
      <xdr:rowOff>236959</xdr:rowOff>
    </xdr:from>
    <xdr:ext cx="440373" cy="440373"/>
    <xdr:pic>
      <xdr:nvPicPr>
        <xdr:cNvPr id="40" name="Imagen 39">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46</xdr:row>
      <xdr:rowOff>236959</xdr:rowOff>
    </xdr:from>
    <xdr:ext cx="440373" cy="440373"/>
    <xdr:pic>
      <xdr:nvPicPr>
        <xdr:cNvPr id="41" name="Imagen 40">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47</xdr:row>
      <xdr:rowOff>236959</xdr:rowOff>
    </xdr:from>
    <xdr:ext cx="440373" cy="440373"/>
    <xdr:pic>
      <xdr:nvPicPr>
        <xdr:cNvPr id="42" name="Imagen 41">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34621" y="50528959"/>
          <a:ext cx="440373" cy="440373"/>
        </a:xfrm>
        <a:prstGeom prst="rect">
          <a:avLst/>
        </a:prstGeom>
      </xdr:spPr>
    </xdr:pic>
    <xdr:clientData/>
  </xdr:oneCellAnchor>
  <xdr:oneCellAnchor>
    <xdr:from>
      <xdr:col>13</xdr:col>
      <xdr:colOff>38907</xdr:colOff>
      <xdr:row>52</xdr:row>
      <xdr:rowOff>236959</xdr:rowOff>
    </xdr:from>
    <xdr:ext cx="440373" cy="440373"/>
    <xdr:pic>
      <xdr:nvPicPr>
        <xdr:cNvPr id="43" name="Imagen 42">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53</xdr:row>
      <xdr:rowOff>236959</xdr:rowOff>
    </xdr:from>
    <xdr:ext cx="440373" cy="440373"/>
    <xdr:pic>
      <xdr:nvPicPr>
        <xdr:cNvPr id="44" name="Imagen 43">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56</xdr:row>
      <xdr:rowOff>236959</xdr:rowOff>
    </xdr:from>
    <xdr:ext cx="440373" cy="440373"/>
    <xdr:pic>
      <xdr:nvPicPr>
        <xdr:cNvPr id="46" name="Imagen 45">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58</xdr:row>
      <xdr:rowOff>236959</xdr:rowOff>
    </xdr:from>
    <xdr:ext cx="440373" cy="440373"/>
    <xdr:pic>
      <xdr:nvPicPr>
        <xdr:cNvPr id="49" name="Imagen 48">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62</xdr:row>
      <xdr:rowOff>236959</xdr:rowOff>
    </xdr:from>
    <xdr:ext cx="440373" cy="440373"/>
    <xdr:pic>
      <xdr:nvPicPr>
        <xdr:cNvPr id="50" name="Imagen 49">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63</xdr:row>
      <xdr:rowOff>236959</xdr:rowOff>
    </xdr:from>
    <xdr:ext cx="440373" cy="440373"/>
    <xdr:pic>
      <xdr:nvPicPr>
        <xdr:cNvPr id="51" name="Imagen 50">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22</xdr:row>
      <xdr:rowOff>236959</xdr:rowOff>
    </xdr:from>
    <xdr:ext cx="440373" cy="440373"/>
    <xdr:pic>
      <xdr:nvPicPr>
        <xdr:cNvPr id="54" name="Imagen 53">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60" name="Imagen 59">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54</xdr:row>
      <xdr:rowOff>236959</xdr:rowOff>
    </xdr:from>
    <xdr:ext cx="440373" cy="440373"/>
    <xdr:pic>
      <xdr:nvPicPr>
        <xdr:cNvPr id="59" name="Imagen 58">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35</xdr:row>
      <xdr:rowOff>236959</xdr:rowOff>
    </xdr:from>
    <xdr:ext cx="440373" cy="440373"/>
    <xdr:pic>
      <xdr:nvPicPr>
        <xdr:cNvPr id="61" name="Imagen 60">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60</xdr:row>
      <xdr:rowOff>236959</xdr:rowOff>
    </xdr:from>
    <xdr:ext cx="440373" cy="440373"/>
    <xdr:pic>
      <xdr:nvPicPr>
        <xdr:cNvPr id="63" name="Imagen 62">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68</xdr:row>
      <xdr:rowOff>236959</xdr:rowOff>
    </xdr:from>
    <xdr:ext cx="440373" cy="440373"/>
    <xdr:pic>
      <xdr:nvPicPr>
        <xdr:cNvPr id="67" name="Imagen 66">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67</xdr:row>
      <xdr:rowOff>236959</xdr:rowOff>
    </xdr:from>
    <xdr:ext cx="440373" cy="440373"/>
    <xdr:pic>
      <xdr:nvPicPr>
        <xdr:cNvPr id="68" name="Imagen 67">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23</xdr:row>
      <xdr:rowOff>236959</xdr:rowOff>
    </xdr:from>
    <xdr:ext cx="440373" cy="440373"/>
    <xdr:pic>
      <xdr:nvPicPr>
        <xdr:cNvPr id="69" name="Imagen 68">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24</xdr:row>
      <xdr:rowOff>236959</xdr:rowOff>
    </xdr:from>
    <xdr:ext cx="440373" cy="440373"/>
    <xdr:pic>
      <xdr:nvPicPr>
        <xdr:cNvPr id="70" name="Imagen 69">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69</xdr:row>
      <xdr:rowOff>236959</xdr:rowOff>
    </xdr:from>
    <xdr:ext cx="440373" cy="440373"/>
    <xdr:pic>
      <xdr:nvPicPr>
        <xdr:cNvPr id="71" name="Imagen 70">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70</xdr:row>
      <xdr:rowOff>236959</xdr:rowOff>
    </xdr:from>
    <xdr:ext cx="440373" cy="440373"/>
    <xdr:pic>
      <xdr:nvPicPr>
        <xdr:cNvPr id="74" name="Imagen 73">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64</xdr:row>
      <xdr:rowOff>236959</xdr:rowOff>
    </xdr:from>
    <xdr:ext cx="440373" cy="440373"/>
    <xdr:pic>
      <xdr:nvPicPr>
        <xdr:cNvPr id="72" name="Imagen 71">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oneCellAnchor>
    <xdr:from>
      <xdr:col>13</xdr:col>
      <xdr:colOff>38907</xdr:colOff>
      <xdr:row>13</xdr:row>
      <xdr:rowOff>236959</xdr:rowOff>
    </xdr:from>
    <xdr:ext cx="440373" cy="440373"/>
    <xdr:pic>
      <xdr:nvPicPr>
        <xdr:cNvPr id="66" name="Imagen 65">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13</xdr:row>
      <xdr:rowOff>236959</xdr:rowOff>
    </xdr:from>
    <xdr:ext cx="440373" cy="440373"/>
    <xdr:pic>
      <xdr:nvPicPr>
        <xdr:cNvPr id="76" name="Imagen 75">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7" name="Imagen 7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8" name="Imagen 77">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79" name="Imagen 78">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80" name="Imagen 79">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106943</xdr:colOff>
      <xdr:row>16</xdr:row>
      <xdr:rowOff>277780</xdr:rowOff>
    </xdr:from>
    <xdr:ext cx="440373" cy="440373"/>
    <xdr:pic>
      <xdr:nvPicPr>
        <xdr:cNvPr id="81" name="Imagen 80">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02657" y="8129101"/>
          <a:ext cx="440373" cy="440373"/>
        </a:xfrm>
        <a:prstGeom prst="rect">
          <a:avLst/>
        </a:prstGeom>
      </xdr:spPr>
    </xdr:pic>
    <xdr:clientData/>
  </xdr:oneCellAnchor>
  <xdr:oneCellAnchor>
    <xdr:from>
      <xdr:col>13</xdr:col>
      <xdr:colOff>83343</xdr:colOff>
      <xdr:row>43</xdr:row>
      <xdr:rowOff>178593</xdr:rowOff>
    </xdr:from>
    <xdr:ext cx="440373" cy="440373"/>
    <xdr:pic>
      <xdr:nvPicPr>
        <xdr:cNvPr id="82" name="Imagen 81">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51843" y="35313937"/>
          <a:ext cx="440373" cy="440373"/>
        </a:xfrm>
        <a:prstGeom prst="rect">
          <a:avLst/>
        </a:prstGeom>
      </xdr:spPr>
    </xdr:pic>
    <xdr:clientData/>
  </xdr:oneCellAnchor>
  <xdr:oneCellAnchor>
    <xdr:from>
      <xdr:col>13</xdr:col>
      <xdr:colOff>38907</xdr:colOff>
      <xdr:row>65</xdr:row>
      <xdr:rowOff>236959</xdr:rowOff>
    </xdr:from>
    <xdr:ext cx="440373" cy="440373"/>
    <xdr:pic>
      <xdr:nvPicPr>
        <xdr:cNvPr id="83" name="Imagen 82">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07407" y="52350615"/>
          <a:ext cx="440373" cy="440373"/>
        </a:xfrm>
        <a:prstGeom prst="rect">
          <a:avLst/>
        </a:prstGeom>
      </xdr:spPr>
    </xdr:pic>
    <xdr:clientData/>
  </xdr:oneCellAnchor>
  <xdr:oneCellAnchor>
    <xdr:from>
      <xdr:col>13</xdr:col>
      <xdr:colOff>59531</xdr:colOff>
      <xdr:row>36</xdr:row>
      <xdr:rowOff>214312</xdr:rowOff>
    </xdr:from>
    <xdr:ext cx="440373" cy="440373"/>
    <xdr:pic>
      <xdr:nvPicPr>
        <xdr:cNvPr id="84" name="Imagen 83">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8031" y="31206281"/>
          <a:ext cx="440373" cy="440373"/>
        </a:xfrm>
        <a:prstGeom prst="rect">
          <a:avLst/>
        </a:prstGeom>
      </xdr:spPr>
    </xdr:pic>
    <xdr:clientData/>
  </xdr:oneCellAnchor>
  <xdr:oneCellAnchor>
    <xdr:from>
      <xdr:col>13</xdr:col>
      <xdr:colOff>59531</xdr:colOff>
      <xdr:row>38</xdr:row>
      <xdr:rowOff>202407</xdr:rowOff>
    </xdr:from>
    <xdr:ext cx="440373" cy="440373"/>
    <xdr:pic>
      <xdr:nvPicPr>
        <xdr:cNvPr id="85" name="Imagen 84">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8031" y="33408938"/>
          <a:ext cx="440373" cy="440373"/>
        </a:xfrm>
        <a:prstGeom prst="rect">
          <a:avLst/>
        </a:prstGeom>
      </xdr:spPr>
    </xdr:pic>
    <xdr:clientData/>
  </xdr:oneCellAnchor>
  <xdr:oneCellAnchor>
    <xdr:from>
      <xdr:col>13</xdr:col>
      <xdr:colOff>23813</xdr:colOff>
      <xdr:row>57</xdr:row>
      <xdr:rowOff>214313</xdr:rowOff>
    </xdr:from>
    <xdr:ext cx="440373" cy="440373"/>
    <xdr:pic>
      <xdr:nvPicPr>
        <xdr:cNvPr id="86" name="Imagen 85">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92313" y="47220188"/>
          <a:ext cx="440373" cy="440373"/>
        </a:xfrm>
        <a:prstGeom prst="rect">
          <a:avLst/>
        </a:prstGeom>
      </xdr:spPr>
    </xdr:pic>
    <xdr:clientData/>
  </xdr:oneCellAnchor>
  <xdr:oneCellAnchor>
    <xdr:from>
      <xdr:col>13</xdr:col>
      <xdr:colOff>71438</xdr:colOff>
      <xdr:row>59</xdr:row>
      <xdr:rowOff>297657</xdr:rowOff>
    </xdr:from>
    <xdr:ext cx="440373" cy="440373"/>
    <xdr:pic>
      <xdr:nvPicPr>
        <xdr:cNvPr id="87" name="Imagen 86">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39938" y="49077563"/>
          <a:ext cx="440373" cy="440373"/>
        </a:xfrm>
        <a:prstGeom prst="rect">
          <a:avLst/>
        </a:prstGeom>
      </xdr:spPr>
    </xdr:pic>
    <xdr:clientData/>
  </xdr:oneCellAnchor>
  <xdr:oneCellAnchor>
    <xdr:from>
      <xdr:col>13</xdr:col>
      <xdr:colOff>122464</xdr:colOff>
      <xdr:row>32</xdr:row>
      <xdr:rowOff>231322</xdr:rowOff>
    </xdr:from>
    <xdr:ext cx="440373" cy="440373"/>
    <xdr:pic macro="[0]!Imagen89_Haga_clic_en">
      <xdr:nvPicPr>
        <xdr:cNvPr id="90" name="Imagen 89">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18178" y="5646965"/>
          <a:ext cx="440373" cy="440373"/>
        </a:xfrm>
        <a:prstGeom prst="rect">
          <a:avLst/>
        </a:prstGeom>
      </xdr:spPr>
    </xdr:pic>
    <xdr:clientData/>
  </xdr:oneCellAnchor>
  <xdr:oneCellAnchor>
    <xdr:from>
      <xdr:col>13</xdr:col>
      <xdr:colOff>81643</xdr:colOff>
      <xdr:row>50</xdr:row>
      <xdr:rowOff>244928</xdr:rowOff>
    </xdr:from>
    <xdr:ext cx="440373" cy="440373"/>
    <xdr:pic>
      <xdr:nvPicPr>
        <xdr:cNvPr id="94" name="Imagen 93">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77357" y="51639107"/>
          <a:ext cx="440373" cy="440373"/>
        </a:xfrm>
        <a:prstGeom prst="rect">
          <a:avLst/>
        </a:prstGeom>
      </xdr:spPr>
    </xdr:pic>
    <xdr:clientData/>
  </xdr:oneCellAnchor>
  <xdr:oneCellAnchor>
    <xdr:from>
      <xdr:col>13</xdr:col>
      <xdr:colOff>54429</xdr:colOff>
      <xdr:row>51</xdr:row>
      <xdr:rowOff>258535</xdr:rowOff>
    </xdr:from>
    <xdr:ext cx="440373" cy="440373"/>
    <xdr:pic>
      <xdr:nvPicPr>
        <xdr:cNvPr id="95" name="Imagen 94">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50143" y="52877356"/>
          <a:ext cx="440373" cy="440373"/>
        </a:xfrm>
        <a:prstGeom prst="rect">
          <a:avLst/>
        </a:prstGeom>
      </xdr:spPr>
    </xdr:pic>
    <xdr:clientData/>
  </xdr:oneCellAnchor>
  <xdr:oneCellAnchor>
    <xdr:from>
      <xdr:col>13</xdr:col>
      <xdr:colOff>38907</xdr:colOff>
      <xdr:row>66</xdr:row>
      <xdr:rowOff>236959</xdr:rowOff>
    </xdr:from>
    <xdr:ext cx="440373" cy="440373"/>
    <xdr:pic>
      <xdr:nvPicPr>
        <xdr:cNvPr id="91" name="Imagen 90">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34621" y="43711780"/>
          <a:ext cx="440373" cy="440373"/>
        </a:xfrm>
        <a:prstGeom prst="rect">
          <a:avLst/>
        </a:prstGeom>
      </xdr:spPr>
    </xdr:pic>
    <xdr:clientData/>
  </xdr:oneCellAnchor>
  <xdr:oneCellAnchor>
    <xdr:from>
      <xdr:col>13</xdr:col>
      <xdr:colOff>38907</xdr:colOff>
      <xdr:row>19</xdr:row>
      <xdr:rowOff>236959</xdr:rowOff>
    </xdr:from>
    <xdr:ext cx="440373" cy="440373"/>
    <xdr:pic>
      <xdr:nvPicPr>
        <xdr:cNvPr id="92" name="Imagen 91">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34621" y="5026673"/>
          <a:ext cx="440373" cy="440373"/>
        </a:xfrm>
        <a:prstGeom prst="rect">
          <a:avLst/>
        </a:prstGeom>
      </xdr:spPr>
    </xdr:pic>
    <xdr:clientData/>
  </xdr:oneCellAnchor>
  <xdr:oneCellAnchor>
    <xdr:from>
      <xdr:col>13</xdr:col>
      <xdr:colOff>38907</xdr:colOff>
      <xdr:row>20</xdr:row>
      <xdr:rowOff>236959</xdr:rowOff>
    </xdr:from>
    <xdr:ext cx="440373" cy="440373"/>
    <xdr:pic>
      <xdr:nvPicPr>
        <xdr:cNvPr id="93" name="Imagen 92">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34621" y="4019745"/>
          <a:ext cx="440373" cy="440373"/>
        </a:xfrm>
        <a:prstGeom prst="rect">
          <a:avLst/>
        </a:prstGeom>
      </xdr:spPr>
    </xdr:pic>
    <xdr:clientData/>
  </xdr:oneCellAnchor>
  <xdr:oneCellAnchor>
    <xdr:from>
      <xdr:col>13</xdr:col>
      <xdr:colOff>38907</xdr:colOff>
      <xdr:row>49</xdr:row>
      <xdr:rowOff>236959</xdr:rowOff>
    </xdr:from>
    <xdr:ext cx="440373" cy="440373"/>
    <xdr:pic>
      <xdr:nvPicPr>
        <xdr:cNvPr id="96" name="Imagen 95">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07407" y="45528334"/>
          <a:ext cx="440373" cy="440373"/>
        </a:xfrm>
        <a:prstGeom prst="rect">
          <a:avLst/>
        </a:prstGeom>
      </xdr:spPr>
    </xdr:pic>
    <xdr:clientData/>
  </xdr:oneCellAnchor>
  <xdr:oneCellAnchor>
    <xdr:from>
      <xdr:col>13</xdr:col>
      <xdr:colOff>38907</xdr:colOff>
      <xdr:row>48</xdr:row>
      <xdr:rowOff>236959</xdr:rowOff>
    </xdr:from>
    <xdr:ext cx="440373" cy="440373"/>
    <xdr:pic>
      <xdr:nvPicPr>
        <xdr:cNvPr id="99" name="Imagen 98">
          <a:hlinkClick xmlns:r="http://schemas.openxmlformats.org/officeDocument/2006/relationships" r:id="rId6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07407" y="45528334"/>
          <a:ext cx="440373" cy="440373"/>
        </a:xfrm>
        <a:prstGeom prst="rect">
          <a:avLst/>
        </a:prstGeom>
      </xdr:spPr>
    </xdr:pic>
    <xdr:clientData/>
  </xdr:oneCellAnchor>
  <xdr:oneCellAnchor>
    <xdr:from>
      <xdr:col>13</xdr:col>
      <xdr:colOff>38907</xdr:colOff>
      <xdr:row>61</xdr:row>
      <xdr:rowOff>236959</xdr:rowOff>
    </xdr:from>
    <xdr:ext cx="440373" cy="440373"/>
    <xdr:pic>
      <xdr:nvPicPr>
        <xdr:cNvPr id="65" name="Imagen 64">
          <a:hlinkClick xmlns:r="http://schemas.openxmlformats.org/officeDocument/2006/relationships" r:id="rId6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07407" y="61030272"/>
          <a:ext cx="440373" cy="440373"/>
        </a:xfrm>
        <a:prstGeom prst="rect">
          <a:avLst/>
        </a:prstGeom>
      </xdr:spPr>
    </xdr:pic>
    <xdr:clientData/>
  </xdr:oneCellAnchor>
  <xdr:oneCellAnchor>
    <xdr:from>
      <xdr:col>13</xdr:col>
      <xdr:colOff>38907</xdr:colOff>
      <xdr:row>17</xdr:row>
      <xdr:rowOff>236959</xdr:rowOff>
    </xdr:from>
    <xdr:ext cx="440373" cy="440373"/>
    <xdr:pic>
      <xdr:nvPicPr>
        <xdr:cNvPr id="73" name="Imagen 72">
          <a:hlinkClick xmlns:r="http://schemas.openxmlformats.org/officeDocument/2006/relationships" r:id="rId6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07407" y="8797553"/>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6993" name="Option Button 1" hidden="1">
              <a:extLst>
                <a:ext uri="{63B3BB69-23CF-44E3-9099-C40C66FF867C}">
                  <a14:compatExt spid="_x0000_s123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6994" name="Option Button 2" hidden="1">
              <a:extLst>
                <a:ext uri="{63B3BB69-23CF-44E3-9099-C40C66FF867C}">
                  <a14:compatExt spid="_x0000_s123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848897" name="Option Button 1" hidden="1">
              <a:extLst>
                <a:ext uri="{63B3BB69-23CF-44E3-9099-C40C66FF867C}">
                  <a14:compatExt spid="_x0000_s84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848898" name="Option Button 2" hidden="1">
              <a:extLst>
                <a:ext uri="{63B3BB69-23CF-44E3-9099-C40C66FF867C}">
                  <a14:compatExt spid="_x0000_s84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1355777" name="Option Button 1" hidden="1">
              <a:extLst>
                <a:ext uri="{63B3BB69-23CF-44E3-9099-C40C66FF867C}">
                  <a14:compatExt spid="_x0000_s135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1355778" name="Option Button 2" hidden="1">
              <a:extLst>
                <a:ext uri="{63B3BB69-23CF-44E3-9099-C40C66FF867C}">
                  <a14:compatExt spid="_x0000_s135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1356801" name="Option Button 1" hidden="1">
              <a:extLst>
                <a:ext uri="{63B3BB69-23CF-44E3-9099-C40C66FF867C}">
                  <a14:compatExt spid="_x0000_s135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1356802" name="Option Button 2" hidden="1">
              <a:extLst>
                <a:ext uri="{63B3BB69-23CF-44E3-9099-C40C66FF867C}">
                  <a14:compatExt spid="_x0000_s135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42081" name="Option Button 1" hidden="1">
              <a:extLst>
                <a:ext uri="{63B3BB69-23CF-44E3-9099-C40C66FF867C}">
                  <a14:compatExt spid="_x0000_s94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42082" name="Option Button 2" hidden="1">
              <a:extLst>
                <a:ext uri="{63B3BB69-23CF-44E3-9099-C40C66FF867C}">
                  <a14:compatExt spid="_x0000_s94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0209" name="Option Button 1" hidden="1">
              <a:extLst>
                <a:ext uri="{63B3BB69-23CF-44E3-9099-C40C66FF867C}">
                  <a14:compatExt spid="_x0000_s9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0210" name="Option Button 2" hidden="1">
              <a:extLst>
                <a:ext uri="{63B3BB69-23CF-44E3-9099-C40C66FF867C}">
                  <a14:compatExt spid="_x0000_s9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1233" name="Option Button 1" hidden="1">
              <a:extLst>
                <a:ext uri="{63B3BB69-23CF-44E3-9099-C40C66FF867C}">
                  <a14:compatExt spid="_x0000_s9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1234" name="Option Button 2" hidden="1">
              <a:extLst>
                <a:ext uri="{63B3BB69-23CF-44E3-9099-C40C66FF867C}">
                  <a14:compatExt spid="_x0000_s9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2257" name="Option Button 1" hidden="1">
              <a:extLst>
                <a:ext uri="{63B3BB69-23CF-44E3-9099-C40C66FF867C}">
                  <a14:compatExt spid="_x0000_s9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2258" name="Option Button 2" hidden="1">
              <a:extLst>
                <a:ext uri="{63B3BB69-23CF-44E3-9099-C40C66FF867C}">
                  <a14:compatExt spid="_x0000_s9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3281" name="Option Button 1" hidden="1">
              <a:extLst>
                <a:ext uri="{63B3BB69-23CF-44E3-9099-C40C66FF867C}">
                  <a14:compatExt spid="_x0000_s9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3282" name="Option Button 2" hidden="1">
              <a:extLst>
                <a:ext uri="{63B3BB69-23CF-44E3-9099-C40C66FF867C}">
                  <a14:compatExt spid="_x0000_s9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42862</xdr:rowOff>
    </xdr:from>
    <xdr:to>
      <xdr:col>8</xdr:col>
      <xdr:colOff>781049</xdr:colOff>
      <xdr:row>34</xdr:row>
      <xdr:rowOff>358589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994305" name="Option Button 1" hidden="1">
              <a:extLst>
                <a:ext uri="{63B3BB69-23CF-44E3-9099-C40C66FF867C}">
                  <a14:compatExt spid="_x0000_s9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994306" name="Option Button 2" hidden="1">
              <a:extLst>
                <a:ext uri="{63B3BB69-23CF-44E3-9099-C40C66FF867C}">
                  <a14:compatExt spid="_x0000_s9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5329" name="Option Button 1" hidden="1">
              <a:extLst>
                <a:ext uri="{63B3BB69-23CF-44E3-9099-C40C66FF867C}">
                  <a14:compatExt spid="_x0000_s9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995330" name="Option Button 2" hidden="1">
              <a:extLst>
                <a:ext uri="{63B3BB69-23CF-44E3-9099-C40C66FF867C}">
                  <a14:compatExt spid="_x0000_s9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427457" name="Option Button 1" hidden="1">
              <a:extLst>
                <a:ext uri="{63B3BB69-23CF-44E3-9099-C40C66FF867C}">
                  <a14:compatExt spid="_x0000_s142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427458" name="Option Button 2" hidden="1">
              <a:extLst>
                <a:ext uri="{63B3BB69-23CF-44E3-9099-C40C66FF867C}">
                  <a14:compatExt spid="_x0000_s142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620" cy="45044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77249" name="Option Button 1" hidden="1">
              <a:extLst>
                <a:ext uri="{63B3BB69-23CF-44E3-9099-C40C66FF867C}">
                  <a14:compatExt spid="_x0000_s107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77250" name="Option Button 2" hidden="1">
              <a:extLst>
                <a:ext uri="{63B3BB69-23CF-44E3-9099-C40C66FF867C}">
                  <a14:compatExt spid="_x0000_s107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34</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1118209" name="Option Button 1" hidden="1">
              <a:extLst>
                <a:ext uri="{63B3BB69-23CF-44E3-9099-C40C66FF867C}">
                  <a14:compatExt spid="_x0000_s111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1118210" name="Option Button 2" hidden="1">
              <a:extLst>
                <a:ext uri="{63B3BB69-23CF-44E3-9099-C40C66FF867C}">
                  <a14:compatExt spid="_x0000_s111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8017" name="Option Button 1" hidden="1">
              <a:extLst>
                <a:ext uri="{63B3BB69-23CF-44E3-9099-C40C66FF867C}">
                  <a14:compatExt spid="_x0000_s123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8018" name="Option Button 2" hidden="1">
              <a:extLst>
                <a:ext uri="{63B3BB69-23CF-44E3-9099-C40C66FF867C}">
                  <a14:compatExt spid="_x0000_s123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9041" name="Option Button 1" hidden="1">
              <a:extLst>
                <a:ext uri="{63B3BB69-23CF-44E3-9099-C40C66FF867C}">
                  <a14:compatExt spid="_x0000_s123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9042" name="Option Button 2" hidden="1">
              <a:extLst>
                <a:ext uri="{63B3BB69-23CF-44E3-9099-C40C66FF867C}">
                  <a14:compatExt spid="_x0000_s123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0065" name="Option Button 1" hidden="1">
              <a:extLst>
                <a:ext uri="{63B3BB69-23CF-44E3-9099-C40C66FF867C}">
                  <a14:compatExt spid="_x0000_s124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0066" name="Option Button 2" hidden="1">
              <a:extLst>
                <a:ext uri="{63B3BB69-23CF-44E3-9099-C40C66FF867C}">
                  <a14:compatExt spid="_x0000_s124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1089" name="Option Button 1" hidden="1">
              <a:extLst>
                <a:ext uri="{63B3BB69-23CF-44E3-9099-C40C66FF867C}">
                  <a14:compatExt spid="_x0000_s124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1090" name="Option Button 2" hidden="1">
              <a:extLst>
                <a:ext uri="{63B3BB69-23CF-44E3-9099-C40C66FF867C}">
                  <a14:compatExt spid="_x0000_s124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4913" name="Option Button 1" hidden="1">
              <a:extLst>
                <a:ext uri="{63B3BB69-23CF-44E3-9099-C40C66FF867C}">
                  <a14:compatExt spid="_x0000_s9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4914" name="Option Button 2" hidden="1">
              <a:extLst>
                <a:ext uri="{63B3BB69-23CF-44E3-9099-C40C66FF867C}">
                  <a14:compatExt spid="_x0000_s9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4915" name="Option Button 3" hidden="1">
              <a:extLst>
                <a:ext uri="{63B3BB69-23CF-44E3-9099-C40C66FF867C}">
                  <a14:compatExt spid="_x0000_s9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561975</xdr:colOff>
          <xdr:row>16</xdr:row>
          <xdr:rowOff>276225</xdr:rowOff>
        </xdr:to>
        <xdr:sp macro="" textlink="">
          <xdr:nvSpPr>
            <xdr:cNvPr id="935937" name="Option Button 1" hidden="1">
              <a:extLst>
                <a:ext uri="{63B3BB69-23CF-44E3-9099-C40C66FF867C}">
                  <a14:compatExt spid="_x0000_s93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342900</xdr:colOff>
          <xdr:row>16</xdr:row>
          <xdr:rowOff>419100</xdr:rowOff>
        </xdr:to>
        <xdr:sp macro="" textlink="">
          <xdr:nvSpPr>
            <xdr:cNvPr id="935938" name="Option Button 2" hidden="1">
              <a:extLst>
                <a:ext uri="{63B3BB69-23CF-44E3-9099-C40C66FF867C}">
                  <a14:compatExt spid="_x0000_s93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5939" name="Option Button 3" hidden="1">
              <a:extLst>
                <a:ext uri="{63B3BB69-23CF-44E3-9099-C40C66FF867C}">
                  <a14:compatExt spid="_x0000_s93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7985" name="Option Button 1" hidden="1">
              <a:extLst>
                <a:ext uri="{63B3BB69-23CF-44E3-9099-C40C66FF867C}">
                  <a14:compatExt spid="_x0000_s93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7986" name="Option Button 2" hidden="1">
              <a:extLst>
                <a:ext uri="{63B3BB69-23CF-44E3-9099-C40C66FF867C}">
                  <a14:compatExt spid="_x0000_s93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7987" name="Option Button 3" hidden="1">
              <a:extLst>
                <a:ext uri="{63B3BB69-23CF-44E3-9099-C40C66FF867C}">
                  <a14:compatExt spid="_x0000_s93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9009" name="Option Button 1" hidden="1">
              <a:extLst>
                <a:ext uri="{63B3BB69-23CF-44E3-9099-C40C66FF867C}">
                  <a14:compatExt spid="_x0000_s93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9010" name="Option Button 2" hidden="1">
              <a:extLst>
                <a:ext uri="{63B3BB69-23CF-44E3-9099-C40C66FF867C}">
                  <a14:compatExt spid="_x0000_s93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9011" name="Option Button 3" hidden="1">
              <a:extLst>
                <a:ext uri="{63B3BB69-23CF-44E3-9099-C40C66FF867C}">
                  <a14:compatExt spid="_x0000_s93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3137" name="Option Button 1" hidden="1">
              <a:extLst>
                <a:ext uri="{63B3BB69-23CF-44E3-9099-C40C66FF867C}">
                  <a14:compatExt spid="_x0000_s124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3138" name="Option Button 2" hidden="1">
              <a:extLst>
                <a:ext uri="{63B3BB69-23CF-44E3-9099-C40C66FF867C}">
                  <a14:compatExt spid="_x0000_s124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4161" name="Option Button 1" hidden="1">
              <a:extLst>
                <a:ext uri="{63B3BB69-23CF-44E3-9099-C40C66FF867C}">
                  <a14:compatExt spid="_x0000_s124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4162" name="Option Button 2" hidden="1">
              <a:extLst>
                <a:ext uri="{63B3BB69-23CF-44E3-9099-C40C66FF867C}">
                  <a14:compatExt spid="_x0000_s124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5185" name="Option Button 1" hidden="1">
              <a:extLst>
                <a:ext uri="{63B3BB69-23CF-44E3-9099-C40C66FF867C}">
                  <a14:compatExt spid="_x0000_s124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5186" name="Option Button 2" hidden="1">
              <a:extLst>
                <a:ext uri="{63B3BB69-23CF-44E3-9099-C40C66FF867C}">
                  <a14:compatExt spid="_x0000_s124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6209" name="Option Button 1" hidden="1">
              <a:extLst>
                <a:ext uri="{63B3BB69-23CF-44E3-9099-C40C66FF867C}">
                  <a14:compatExt spid="_x0000_s124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6210" name="Option Button 2" hidden="1">
              <a:extLst>
                <a:ext uri="{63B3BB69-23CF-44E3-9099-C40C66FF867C}">
                  <a14:compatExt spid="_x0000_s124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7233" name="Option Button 1" hidden="1">
              <a:extLst>
                <a:ext uri="{63B3BB69-23CF-44E3-9099-C40C66FF867C}">
                  <a14:compatExt spid="_x0000_s124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7234" name="Option Button 2" hidden="1">
              <a:extLst>
                <a:ext uri="{63B3BB69-23CF-44E3-9099-C40C66FF867C}">
                  <a14:compatExt spid="_x0000_s124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59841" name="Option Button 1" hidden="1">
              <a:extLst>
                <a:ext uri="{63B3BB69-23CF-44E3-9099-C40C66FF867C}">
                  <a14:compatExt spid="_x0000_s105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59842" name="Option Button 2" hidden="1">
              <a:extLst>
                <a:ext uri="{63B3BB69-23CF-44E3-9099-C40C66FF867C}">
                  <a14:compatExt spid="_x0000_s10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1405953" name="Option Button 1" hidden="1">
              <a:extLst>
                <a:ext uri="{63B3BB69-23CF-44E3-9099-C40C66FF867C}">
                  <a14:compatExt spid="_x0000_s140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180975</xdr:colOff>
          <xdr:row>16</xdr:row>
          <xdr:rowOff>419100</xdr:rowOff>
        </xdr:to>
        <xdr:sp macro="" textlink="">
          <xdr:nvSpPr>
            <xdr:cNvPr id="1405954" name="Option Button 2" hidden="1">
              <a:extLst>
                <a:ext uri="{63B3BB69-23CF-44E3-9099-C40C66FF867C}">
                  <a14:compatExt spid="_x0000_s140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57121" name="Option Button 1" hidden="1">
              <a:extLst>
                <a:ext uri="{63B3BB69-23CF-44E3-9099-C40C66FF867C}">
                  <a14:compatExt spid="_x0000_s115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57122" name="Option Button 2" hidden="1">
              <a:extLst>
                <a:ext uri="{63B3BB69-23CF-44E3-9099-C40C66FF867C}">
                  <a14:compatExt spid="_x0000_s115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1157123" name="Option Button 3" hidden="1">
              <a:extLst>
                <a:ext uri="{63B3BB69-23CF-44E3-9099-C40C66FF867C}">
                  <a14:compatExt spid="_x0000_s115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58145" name="Option Button 1" hidden="1">
              <a:extLst>
                <a:ext uri="{63B3BB69-23CF-44E3-9099-C40C66FF867C}">
                  <a14:compatExt spid="_x0000_s115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58146" name="Option Button 2" hidden="1">
              <a:extLst>
                <a:ext uri="{63B3BB69-23CF-44E3-9099-C40C66FF867C}">
                  <a14:compatExt spid="_x0000_s115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1158147" name="Option Button 3" hidden="1">
              <a:extLst>
                <a:ext uri="{63B3BB69-23CF-44E3-9099-C40C66FF867C}">
                  <a14:compatExt spid="_x0000_s115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37313" name="Option Button 1" hidden="1">
              <a:extLst>
                <a:ext uri="{63B3BB69-23CF-44E3-9099-C40C66FF867C}">
                  <a14:compatExt spid="_x0000_s103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37314" name="Option Button 2" hidden="1">
              <a:extLst>
                <a:ext uri="{63B3BB69-23CF-44E3-9099-C40C66FF867C}">
                  <a14:compatExt spid="_x0000_s103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90241" name="Option Button 1" hidden="1">
              <a:extLst>
                <a:ext uri="{63B3BB69-23CF-44E3-9099-C40C66FF867C}">
                  <a14:compatExt spid="_x0000_s129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90242" name="Option Button 2" hidden="1">
              <a:extLst>
                <a:ext uri="{63B3BB69-23CF-44E3-9099-C40C66FF867C}">
                  <a14:compatExt spid="_x0000_s129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1242113" name="Option Button 1" hidden="1">
              <a:extLst>
                <a:ext uri="{63B3BB69-23CF-44E3-9099-C40C66FF867C}">
                  <a14:compatExt spid="_x0000_s124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1242114" name="Option Button 2" hidden="1">
              <a:extLst>
                <a:ext uri="{63B3BB69-23CF-44E3-9099-C40C66FF867C}">
                  <a14:compatExt spid="_x0000_s124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1420289" name="Option Button 1" hidden="1">
              <a:extLst>
                <a:ext uri="{63B3BB69-23CF-44E3-9099-C40C66FF867C}">
                  <a14:compatExt spid="_x0000_s142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1420290" name="Option Button 2" hidden="1">
              <a:extLst>
                <a:ext uri="{63B3BB69-23CF-44E3-9099-C40C66FF867C}">
                  <a14:compatExt spid="_x0000_s142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92289" name="Option Button 1" hidden="1">
              <a:extLst>
                <a:ext uri="{63B3BB69-23CF-44E3-9099-C40C66FF867C}">
                  <a14:compatExt spid="_x0000_s129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92290" name="Option Button 2" hidden="1">
              <a:extLst>
                <a:ext uri="{63B3BB69-23CF-44E3-9099-C40C66FF867C}">
                  <a14:compatExt spid="_x0000_s129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93313" name="Option Button 1" hidden="1">
              <a:extLst>
                <a:ext uri="{63B3BB69-23CF-44E3-9099-C40C66FF867C}">
                  <a14:compatExt spid="_x0000_s129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93314" name="Option Button 2" hidden="1">
              <a:extLst>
                <a:ext uri="{63B3BB69-23CF-44E3-9099-C40C66FF867C}">
                  <a14:compatExt spid="_x0000_s129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03553" name="Option Button 1" hidden="1">
              <a:extLst>
                <a:ext uri="{63B3BB69-23CF-44E3-9099-C40C66FF867C}">
                  <a14:compatExt spid="_x0000_s130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03554" name="Option Button 2" hidden="1">
              <a:extLst>
                <a:ext uri="{63B3BB69-23CF-44E3-9099-C40C66FF867C}">
                  <a14:compatExt spid="_x0000_s130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139130</xdr:colOff>
      <xdr:row>0</xdr:row>
      <xdr:rowOff>42809</xdr:rowOff>
    </xdr:from>
    <xdr:to>
      <xdr:col>1</xdr:col>
      <xdr:colOff>799750</xdr:colOff>
      <xdr:row>2</xdr:row>
      <xdr:rowOff>129380</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503006" y="42809"/>
          <a:ext cx="660620" cy="4504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69409" name="Option Button 1" hidden="1">
              <a:extLst>
                <a:ext uri="{63B3BB69-23CF-44E3-9099-C40C66FF867C}">
                  <a14:compatExt spid="_x0000_s116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69410" name="Option Button 2" hidden="1">
              <a:extLst>
                <a:ext uri="{63B3BB69-23CF-44E3-9099-C40C66FF867C}">
                  <a14:compatExt spid="_x0000_s116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70433" name="Option Button 1" hidden="1">
              <a:extLst>
                <a:ext uri="{63B3BB69-23CF-44E3-9099-C40C66FF867C}">
                  <a14:compatExt spid="_x0000_s117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70434" name="Option Button 2" hidden="1">
              <a:extLst>
                <a:ext uri="{63B3BB69-23CF-44E3-9099-C40C66FF867C}">
                  <a14:compatExt spid="_x0000_s117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2290762" y="773906"/>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44316" y="249297"/>
          <a:ext cx="660620" cy="45044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76577" name="Option Button 1" hidden="1">
              <a:extLst>
                <a:ext uri="{63B3BB69-23CF-44E3-9099-C40C66FF867C}">
                  <a14:compatExt spid="_x0000_s1176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76578" name="Option Button 2" hidden="1">
              <a:extLst>
                <a:ext uri="{63B3BB69-23CF-44E3-9099-C40C66FF867C}">
                  <a14:compatExt spid="_x0000_s117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narrodriguez\Desktop\INDICADORES%20EFICIENCIA%202019\Indicadores%20AA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IGENCIA%20%202017/1.%20%20%20SAD%20-%20SITIO%20WEB/DOCUMENTOS%20SGC%20V2/Documentos%20Publicados/MACROPROCESO%20ESTRATEGICO/ESG-%20Sistemas%20Integrados%20de%20Gesti&#243;n/ESG-%20Registros/ESGr027_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VIGENCIA%20%202019\ANGELICA\INDICADORES\Indicadores%20AJ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VIGENCIA%20%202019\2019%20%20%20DOCUMENTACI&#211;N%20IMPORTANTE\2019%20%20%20INDICADORES\ESGr027_V6%2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YLINARES\Desktop\ESGr027%202019%20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YLINARES\Downloads\ESGr027_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AAA 1"/>
      <sheetName val="AAA (2)"/>
      <sheetName val="AAA (3)"/>
      <sheetName val="AAA (4)"/>
      <sheetName val="ITEM"/>
    </sheetNames>
    <sheetDataSet>
      <sheetData sheetId="0"/>
      <sheetData sheetId="1">
        <row r="42">
          <cell r="D42" t="str">
            <v>MARZO</v>
          </cell>
        </row>
      </sheetData>
      <sheetData sheetId="2">
        <row r="42">
          <cell r="D42" t="str">
            <v>MARZO</v>
          </cell>
        </row>
      </sheetData>
      <sheetData sheetId="3">
        <row r="42">
          <cell r="D42" t="str">
            <v>MARZO</v>
          </cell>
        </row>
      </sheetData>
      <sheetData sheetId="4">
        <row r="42">
          <cell r="D42" t="str">
            <v>MARZO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1"/>
      <sheetName val="----2"/>
      <sheetName val="ACTUALIZACIONES"/>
      <sheetName val="ITEM"/>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AJU 1"/>
      <sheetName val="AJU 2"/>
      <sheetName val="ITEM"/>
    </sheetNames>
    <sheetDataSet>
      <sheetData sheetId="0"/>
      <sheetData sheetId="1">
        <row r="42">
          <cell r="D42" t="str">
            <v>JUNIO</v>
          </cell>
        </row>
      </sheetData>
      <sheetData sheetId="2">
        <row r="42">
          <cell r="D42" t="str">
            <v>JUNIO</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MATRIZ DE INDICADORES"/>
      <sheetName val="MBU-8"/>
      <sheetName val="ACTUALIZACIONES"/>
    </sheetNames>
    <sheetDataSet>
      <sheetData sheetId="0"/>
      <sheetData sheetId="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CO-2"/>
      <sheetName val="EPR-1"/>
      <sheetName val="MAR-1"/>
      <sheetName val="MAR-2"/>
      <sheetName val="MFA-6 N"/>
      <sheetName val="MFA-7  N"/>
      <sheetName val="MFA-8 N"/>
      <sheetName val="MFA-9 N"/>
      <sheetName val="MFA-10 N"/>
      <sheetName val="MFA-11 N"/>
      <sheetName val="EAA-1"/>
      <sheetName val="EAA-2"/>
      <sheetName val="EAA-3"/>
      <sheetName val="MCT-1"/>
      <sheetName val="MCT-2"/>
      <sheetName val="MCT-3"/>
      <sheetName val="MIU-1"/>
      <sheetName val="MIU-2"/>
      <sheetName val="MIU-3"/>
      <sheetName val="MIU-4"/>
      <sheetName val="MIU-5"/>
      <sheetName val="MBU-1"/>
      <sheetName val="MBU-2"/>
      <sheetName val="MBU-3"/>
      <sheetName val="MBU-4"/>
      <sheetName val="MBU-5"/>
      <sheetName val="MBU-6"/>
      <sheetName val="AAA-3"/>
      <sheetName val="ABS-1"/>
      <sheetName val="ABS-2"/>
      <sheetName val="ABS-3"/>
      <sheetName val="ABS-4"/>
      <sheetName val="ADO-1"/>
      <sheetName val="AFI-1"/>
      <sheetName val="AFI-2"/>
      <sheetName val="AFI-3"/>
      <sheetName val="ATH-1"/>
      <sheetName val="ATH-2"/>
      <sheetName val="ATH-3"/>
      <sheetName val="ASI-1"/>
      <sheetName val="ASI-2"/>
      <sheetName val="SAC-1"/>
      <sheetName val="SCI-1"/>
      <sheetName val="SCI-2"/>
      <sheetName val="ACTUALIZACIONES"/>
      <sheetName val="AAA-1"/>
      <sheetName val="AAA-2"/>
      <sheetName val="AAA-3-"/>
      <sheetName val="AAA-4"/>
      <sheetName val="AAA-5"/>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8">
          <cell r="D38" t="str">
            <v>JUNIO</v>
          </cell>
        </row>
      </sheetData>
      <sheetData sheetId="16">
        <row r="39">
          <cell r="D39" t="str">
            <v>JUNIO</v>
          </cell>
        </row>
      </sheetData>
      <sheetData sheetId="17">
        <row r="37">
          <cell r="D37" t="str">
            <v>JUNIO</v>
          </cell>
        </row>
      </sheetData>
      <sheetData sheetId="18">
        <row r="39">
          <cell r="D39" t="str">
            <v>JUNIO</v>
          </cell>
        </row>
      </sheetData>
      <sheetData sheetId="19">
        <row r="38">
          <cell r="D38">
            <v>2018</v>
          </cell>
        </row>
      </sheetData>
      <sheetData sheetId="20">
        <row r="38">
          <cell r="D38" t="str">
            <v>JUNIO</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PR-1"/>
      <sheetName val="MAR-1"/>
      <sheetName val="MAR-2"/>
      <sheetName val="MFA-6"/>
      <sheetName val="MFA-7"/>
      <sheetName val="MFA-8"/>
      <sheetName val="MFA-9"/>
      <sheetName val="MFA-10"/>
      <sheetName val="MFA-11"/>
      <sheetName val="EAA-1"/>
      <sheetName val="EAA-2"/>
      <sheetName val="MCT-1"/>
      <sheetName val="MCT-2"/>
      <sheetName val="MCT-3"/>
      <sheetName val="MIU-1"/>
      <sheetName val="MIU-2"/>
      <sheetName val="MIU-3"/>
      <sheetName val="MIU-4"/>
      <sheetName val="MIU-5"/>
      <sheetName val="MBU-1"/>
      <sheetName val="MBU-2"/>
      <sheetName val="MBU-3"/>
      <sheetName val="MBU-4"/>
      <sheetName val="MBU-5"/>
      <sheetName val="MBU-6"/>
      <sheetName val="AAA-1"/>
      <sheetName val="AAA-2"/>
      <sheetName val="AAA-3"/>
      <sheetName val="AAA-4"/>
      <sheetName val="ABS-1"/>
      <sheetName val="ABS-2"/>
      <sheetName val="ABS-3"/>
      <sheetName val="ABS-4"/>
      <sheetName val="ADO-1"/>
      <sheetName val="AFI-1"/>
      <sheetName val="AFI-2"/>
      <sheetName val="AFI-3"/>
      <sheetName val="ATH-1"/>
      <sheetName val="ATH-2"/>
      <sheetName val="ATH-3"/>
      <sheetName val="ASI-1"/>
      <sheetName val="ASI-2"/>
      <sheetName val="SAC-1"/>
      <sheetName val="SCI-1"/>
      <sheetName val="SCI-2"/>
      <sheetName val="ACTUALIZACIONES"/>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4">
          <cell r="D44" t="str">
            <v>FEBRERO</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20.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ctrlProp" Target="../ctrlProps/ctrlProp2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24.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5.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6.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ctrlProp" Target="../ctrlProps/ctrlProp32.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0.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1.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2.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33.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34.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35.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36.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37.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38.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5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42.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43.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ctrlProp" Target="../ctrlProps/ctrlProp58.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ctrlProp" Target="../ctrlProps/ctrlProp60.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trlProp" Target="../ctrlProps/ctrlProp62.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53.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54.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55.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56.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57.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58.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59.bin"/><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60.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61.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62.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63.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64.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65.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66.bin"/><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67.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trlProp" Target="../ctrlProps/ctrlProp98.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trlProp" Target="../ctrlProps/ctrlProp97.xm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ctrlProp" Target="../ctrlProps/ctrlProp100.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trlProp" Target="../ctrlProps/ctrlProp99.xm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74.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75.bin"/><Relationship Id="rId6" Type="http://schemas.openxmlformats.org/officeDocument/2006/relationships/ctrlProp" Target="../ctrlProps/ctrlProp105.xml"/><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76.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79.bin"/><Relationship Id="rId7" Type="http://schemas.openxmlformats.org/officeDocument/2006/relationships/ctrlProp" Target="../ctrlProps/ctrlProp110.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109.xm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80.bin"/><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81.bin"/><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82.bin"/><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trlProp" Target="../ctrlProps/ctrlProp118.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trlProp" Target="../ctrlProps/ctrlProp117.xml"/><Relationship Id="rId5" Type="http://schemas.openxmlformats.org/officeDocument/2006/relationships/vmlDrawing" Target="../drawings/vmlDrawing54.vm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86.bin"/><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ctrlProp" Target="../ctrlProps/ctrlProp122.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ctrlProp" Target="../ctrlProps/ctrlProp121.xml"/><Relationship Id="rId5" Type="http://schemas.openxmlformats.org/officeDocument/2006/relationships/vmlDrawing" Target="../drawings/vmlDrawing56.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90.bin"/><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91.bin"/><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92.bin"/><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7.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8.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9.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4"/>
  <sheetViews>
    <sheetView tabSelected="1" topLeftCell="B1" zoomScale="80" zoomScaleNormal="80" workbookViewId="0">
      <pane ySplit="12" topLeftCell="A13" activePane="bottomLeft" state="frozen"/>
      <selection activeCell="B1" sqref="B1"/>
      <selection pane="bottomLeft"/>
    </sheetView>
  </sheetViews>
  <sheetFormatPr baseColWidth="10" defaultRowHeight="15" x14ac:dyDescent="0.25"/>
  <cols>
    <col min="1" max="1" width="4.85546875" style="18" hidden="1" customWidth="1"/>
    <col min="2" max="2" width="0.5703125" style="18" customWidth="1"/>
    <col min="3" max="3" width="24.28515625" style="30" customWidth="1"/>
    <col min="4" max="4" width="24" style="31" customWidth="1"/>
    <col min="5" max="5" width="26.7109375" style="30" customWidth="1"/>
    <col min="6" max="6" width="23.5703125" style="73" customWidth="1"/>
    <col min="7" max="7" width="22.140625" style="37" customWidth="1"/>
    <col min="8" max="8" width="21.85546875" style="32" customWidth="1"/>
    <col min="9" max="9" width="14.28515625" style="23" customWidth="1"/>
    <col min="10" max="11" width="15.7109375" style="33" customWidth="1"/>
    <col min="12" max="12" width="15.7109375" style="18" customWidth="1"/>
    <col min="13" max="13" width="15.5703125" style="107" customWidth="1"/>
    <col min="14" max="14" width="19.42578125" style="18" customWidth="1"/>
    <col min="15" max="38" width="11.42578125" style="18"/>
    <col min="39" max="16384" width="11.42578125" style="34"/>
  </cols>
  <sheetData>
    <row r="1" spans="1:38" ht="4.5" customHeight="1" x14ac:dyDescent="0.25">
      <c r="B1" s="1"/>
      <c r="C1" s="8"/>
      <c r="D1" s="9"/>
      <c r="E1" s="8"/>
      <c r="F1" s="72"/>
      <c r="G1" s="39"/>
      <c r="H1" s="5"/>
      <c r="I1" s="6"/>
      <c r="J1" s="7"/>
      <c r="K1" s="7"/>
      <c r="L1" s="1"/>
      <c r="M1" s="82"/>
      <c r="N1" s="82"/>
    </row>
    <row r="2" spans="1:38" ht="15" customHeight="1" x14ac:dyDescent="0.25">
      <c r="B2" s="1"/>
      <c r="C2" s="306"/>
      <c r="D2" s="305" t="s">
        <v>220</v>
      </c>
      <c r="E2" s="305"/>
      <c r="F2" s="305"/>
      <c r="G2" s="305"/>
      <c r="H2" s="305"/>
      <c r="I2" s="305"/>
      <c r="J2" s="305"/>
      <c r="K2" s="305"/>
      <c r="L2" s="305"/>
      <c r="M2" s="300" t="s">
        <v>217</v>
      </c>
      <c r="N2" s="301"/>
    </row>
    <row r="3" spans="1:38" ht="15" customHeight="1" x14ac:dyDescent="0.25">
      <c r="B3" s="1"/>
      <c r="C3" s="306"/>
      <c r="D3" s="305" t="s">
        <v>221</v>
      </c>
      <c r="E3" s="305"/>
      <c r="F3" s="305"/>
      <c r="G3" s="305"/>
      <c r="H3" s="305"/>
      <c r="I3" s="305"/>
      <c r="J3" s="305"/>
      <c r="K3" s="305"/>
      <c r="L3" s="305"/>
      <c r="M3" s="300" t="s">
        <v>261</v>
      </c>
      <c r="N3" s="301"/>
    </row>
    <row r="4" spans="1:38" ht="15" customHeight="1" x14ac:dyDescent="0.25">
      <c r="B4" s="1"/>
      <c r="C4" s="306"/>
      <c r="D4" s="305" t="s">
        <v>56</v>
      </c>
      <c r="E4" s="305"/>
      <c r="F4" s="305"/>
      <c r="G4" s="305"/>
      <c r="H4" s="305"/>
      <c r="I4" s="305"/>
      <c r="J4" s="305"/>
      <c r="K4" s="305"/>
      <c r="L4" s="305"/>
      <c r="M4" s="300" t="s">
        <v>262</v>
      </c>
      <c r="N4" s="301"/>
    </row>
    <row r="5" spans="1:38" ht="15" customHeight="1" x14ac:dyDescent="0.25">
      <c r="B5" s="1"/>
      <c r="C5" s="306"/>
      <c r="D5" s="305"/>
      <c r="E5" s="305"/>
      <c r="F5" s="305"/>
      <c r="G5" s="305"/>
      <c r="H5" s="305"/>
      <c r="I5" s="305"/>
      <c r="J5" s="305"/>
      <c r="K5" s="305"/>
      <c r="L5" s="305"/>
      <c r="M5" s="300" t="s">
        <v>266</v>
      </c>
      <c r="N5" s="301"/>
    </row>
    <row r="6" spans="1:38" ht="11.25" customHeight="1" x14ac:dyDescent="0.25">
      <c r="B6" s="1"/>
      <c r="C6" s="10"/>
      <c r="D6" s="9"/>
      <c r="E6" s="8"/>
      <c r="F6" s="72"/>
      <c r="G6" s="39"/>
      <c r="H6" s="5"/>
      <c r="I6" s="6"/>
      <c r="J6" s="7"/>
      <c r="K6" s="7"/>
      <c r="L6" s="1"/>
      <c r="M6" s="82"/>
      <c r="N6" s="82"/>
    </row>
    <row r="7" spans="1:38" x14ac:dyDescent="0.25">
      <c r="B7" s="1"/>
      <c r="C7" s="10"/>
      <c r="D7" s="9"/>
      <c r="E7" s="8"/>
      <c r="F7" s="72"/>
      <c r="G7" s="39"/>
      <c r="H7" s="5"/>
      <c r="I7" s="6"/>
      <c r="J7" s="307" t="s">
        <v>174</v>
      </c>
      <c r="K7" s="307"/>
      <c r="L7" s="93" t="s">
        <v>175</v>
      </c>
      <c r="M7" s="93" t="s">
        <v>8</v>
      </c>
      <c r="N7" s="93" t="s">
        <v>176</v>
      </c>
    </row>
    <row r="8" spans="1:38" ht="15" customHeight="1" x14ac:dyDescent="0.25">
      <c r="B8" s="1"/>
      <c r="C8" s="10"/>
      <c r="D8" s="9"/>
      <c r="E8" s="8"/>
      <c r="F8" s="72"/>
      <c r="G8" s="39"/>
      <c r="H8" s="5"/>
      <c r="I8" s="6"/>
      <c r="J8" s="307"/>
      <c r="K8" s="307"/>
      <c r="L8" s="94">
        <v>2019</v>
      </c>
      <c r="M8" s="94">
        <v>4</v>
      </c>
      <c r="N8" s="94">
        <v>30</v>
      </c>
    </row>
    <row r="9" spans="1:38" ht="11.25" customHeight="1" x14ac:dyDescent="0.25">
      <c r="B9" s="1"/>
      <c r="C9" s="10"/>
      <c r="D9" s="9"/>
      <c r="E9" s="8"/>
      <c r="F9" s="72"/>
      <c r="G9" s="39"/>
      <c r="H9" s="41"/>
      <c r="I9" s="41"/>
      <c r="J9" s="89"/>
      <c r="K9" s="89"/>
      <c r="L9" s="89"/>
      <c r="M9" s="82"/>
      <c r="N9" s="82"/>
    </row>
    <row r="10" spans="1:38" x14ac:dyDescent="0.25">
      <c r="B10" s="1"/>
      <c r="C10" s="304" t="s">
        <v>183</v>
      </c>
      <c r="D10" s="304"/>
      <c r="E10" s="304"/>
      <c r="F10" s="304"/>
      <c r="G10" s="304"/>
      <c r="H10" s="304"/>
      <c r="I10" s="304"/>
      <c r="J10" s="304"/>
      <c r="K10" s="304"/>
      <c r="L10" s="304"/>
      <c r="M10" s="304"/>
      <c r="N10" s="304"/>
    </row>
    <row r="11" spans="1:38" x14ac:dyDescent="0.25">
      <c r="B11" s="1"/>
      <c r="C11" s="304"/>
      <c r="D11" s="304"/>
      <c r="E11" s="304"/>
      <c r="F11" s="304"/>
      <c r="G11" s="304"/>
      <c r="H11" s="304"/>
      <c r="I11" s="304"/>
      <c r="J11" s="304"/>
      <c r="K11" s="304"/>
      <c r="L11" s="304"/>
      <c r="M11" s="304"/>
      <c r="N11" s="304"/>
    </row>
    <row r="12" spans="1:38" s="36" customFormat="1" ht="44.25" customHeight="1" x14ac:dyDescent="0.25">
      <c r="A12" s="35"/>
      <c r="B12" s="11"/>
      <c r="C12" s="90" t="s">
        <v>106</v>
      </c>
      <c r="D12" s="90" t="s">
        <v>107</v>
      </c>
      <c r="E12" s="90" t="s">
        <v>31</v>
      </c>
      <c r="F12" s="90" t="s">
        <v>55</v>
      </c>
      <c r="G12" s="90" t="s">
        <v>32</v>
      </c>
      <c r="H12" s="90" t="s">
        <v>108</v>
      </c>
      <c r="I12" s="90" t="s">
        <v>33</v>
      </c>
      <c r="J12" s="90" t="s">
        <v>109</v>
      </c>
      <c r="K12" s="90" t="s">
        <v>34</v>
      </c>
      <c r="L12" s="90" t="s">
        <v>35</v>
      </c>
      <c r="M12" s="90" t="s">
        <v>205</v>
      </c>
      <c r="N12" s="90" t="s">
        <v>35</v>
      </c>
      <c r="O12" s="35"/>
      <c r="P12" s="35"/>
      <c r="Q12" s="35"/>
      <c r="R12" s="35"/>
      <c r="S12" s="35"/>
      <c r="T12" s="35"/>
      <c r="U12" s="35"/>
      <c r="V12" s="35"/>
      <c r="W12" s="35"/>
      <c r="X12" s="35"/>
      <c r="Y12" s="35"/>
      <c r="Z12" s="35"/>
      <c r="AA12" s="35"/>
      <c r="AB12" s="35"/>
      <c r="AC12" s="35"/>
      <c r="AD12" s="35"/>
      <c r="AE12" s="35"/>
      <c r="AF12" s="35"/>
      <c r="AG12" s="35"/>
      <c r="AH12" s="35"/>
      <c r="AI12" s="35"/>
      <c r="AJ12" s="35"/>
      <c r="AK12" s="35"/>
      <c r="AL12" s="35"/>
    </row>
    <row r="13" spans="1:38" s="38" customFormat="1" ht="75" x14ac:dyDescent="0.25">
      <c r="A13" s="37"/>
      <c r="B13" s="39"/>
      <c r="C13" s="303" t="s">
        <v>253</v>
      </c>
      <c r="D13" s="303" t="s">
        <v>254</v>
      </c>
      <c r="E13" s="303" t="s">
        <v>255</v>
      </c>
      <c r="F13" s="226" t="s">
        <v>93</v>
      </c>
      <c r="G13" s="275" t="s">
        <v>351</v>
      </c>
      <c r="H13" s="226" t="s">
        <v>352</v>
      </c>
      <c r="I13" s="275" t="s">
        <v>36</v>
      </c>
      <c r="J13" s="275" t="s">
        <v>40</v>
      </c>
      <c r="K13" s="276">
        <v>1</v>
      </c>
      <c r="L13" s="277"/>
      <c r="M13" s="278"/>
      <c r="N13" s="109" t="s">
        <v>87</v>
      </c>
      <c r="O13" s="135"/>
      <c r="P13" s="37"/>
      <c r="Q13" s="37"/>
      <c r="R13" s="37"/>
      <c r="S13" s="37"/>
      <c r="T13" s="37"/>
      <c r="U13" s="37"/>
      <c r="V13" s="37"/>
      <c r="W13" s="37"/>
      <c r="X13" s="37"/>
      <c r="Y13" s="37"/>
      <c r="Z13" s="37"/>
      <c r="AA13" s="37"/>
      <c r="AB13" s="37"/>
      <c r="AC13" s="37"/>
      <c r="AD13" s="37"/>
      <c r="AE13" s="37"/>
      <c r="AF13" s="37"/>
      <c r="AG13" s="37"/>
      <c r="AH13" s="37"/>
      <c r="AI13" s="37"/>
      <c r="AJ13" s="37"/>
      <c r="AK13" s="37"/>
      <c r="AL13" s="37"/>
    </row>
    <row r="14" spans="1:38" s="38" customFormat="1" ht="90" x14ac:dyDescent="0.25">
      <c r="A14" s="37"/>
      <c r="B14" s="39"/>
      <c r="C14" s="303"/>
      <c r="D14" s="303"/>
      <c r="E14" s="303"/>
      <c r="F14" s="226" t="s">
        <v>93</v>
      </c>
      <c r="G14" s="275" t="s">
        <v>243</v>
      </c>
      <c r="H14" s="226" t="s">
        <v>249</v>
      </c>
      <c r="I14" s="275" t="s">
        <v>36</v>
      </c>
      <c r="J14" s="275" t="s">
        <v>40</v>
      </c>
      <c r="K14" s="276">
        <v>1</v>
      </c>
      <c r="L14" s="279"/>
      <c r="M14" s="278"/>
      <c r="N14" s="110" t="s">
        <v>112</v>
      </c>
      <c r="O14" s="135"/>
      <c r="P14" s="37"/>
      <c r="Q14" s="37"/>
      <c r="R14" s="37"/>
      <c r="S14" s="37"/>
      <c r="T14" s="37"/>
      <c r="U14" s="37"/>
      <c r="V14" s="37"/>
      <c r="W14" s="37"/>
      <c r="X14" s="37"/>
      <c r="Y14" s="37"/>
      <c r="Z14" s="37"/>
      <c r="AA14" s="37"/>
      <c r="AB14" s="37"/>
      <c r="AC14" s="37"/>
      <c r="AD14" s="37"/>
      <c r="AE14" s="37"/>
      <c r="AF14" s="37"/>
      <c r="AG14" s="37"/>
      <c r="AH14" s="37"/>
      <c r="AI14" s="37"/>
      <c r="AJ14" s="37"/>
      <c r="AK14" s="37"/>
      <c r="AL14" s="37"/>
    </row>
    <row r="15" spans="1:38" s="38" customFormat="1" ht="150" x14ac:dyDescent="0.25">
      <c r="A15" s="37"/>
      <c r="B15" s="39"/>
      <c r="C15" s="303"/>
      <c r="D15" s="303"/>
      <c r="E15" s="303"/>
      <c r="F15" s="226" t="s">
        <v>93</v>
      </c>
      <c r="G15" s="275" t="s">
        <v>247</v>
      </c>
      <c r="H15" s="226" t="s">
        <v>353</v>
      </c>
      <c r="I15" s="275" t="s">
        <v>36</v>
      </c>
      <c r="J15" s="275" t="s">
        <v>40</v>
      </c>
      <c r="K15" s="276">
        <v>1</v>
      </c>
      <c r="L15" s="279"/>
      <c r="M15" s="278"/>
      <c r="N15" s="110" t="s">
        <v>241</v>
      </c>
      <c r="O15" s="135"/>
      <c r="P15" s="37"/>
      <c r="Q15" s="37"/>
      <c r="R15" s="37"/>
      <c r="S15" s="37"/>
      <c r="T15" s="37"/>
      <c r="U15" s="37"/>
      <c r="V15" s="37"/>
      <c r="W15" s="37"/>
      <c r="X15" s="37"/>
      <c r="Y15" s="37"/>
      <c r="Z15" s="37"/>
      <c r="AA15" s="37"/>
      <c r="AB15" s="37"/>
      <c r="AC15" s="37"/>
      <c r="AD15" s="37"/>
      <c r="AE15" s="37"/>
      <c r="AF15" s="37"/>
      <c r="AG15" s="37"/>
      <c r="AH15" s="37"/>
      <c r="AI15" s="37"/>
      <c r="AJ15" s="37"/>
      <c r="AK15" s="37"/>
      <c r="AL15" s="37"/>
    </row>
    <row r="16" spans="1:38" s="38" customFormat="1" ht="90" x14ac:dyDescent="0.25">
      <c r="A16" s="37"/>
      <c r="B16" s="39"/>
      <c r="C16" s="303"/>
      <c r="D16" s="303"/>
      <c r="E16" s="303"/>
      <c r="F16" s="226" t="s">
        <v>93</v>
      </c>
      <c r="G16" s="275" t="s">
        <v>250</v>
      </c>
      <c r="H16" s="226" t="s">
        <v>354</v>
      </c>
      <c r="I16" s="275" t="s">
        <v>36</v>
      </c>
      <c r="J16" s="275" t="s">
        <v>40</v>
      </c>
      <c r="K16" s="276">
        <v>1</v>
      </c>
      <c r="L16" s="279"/>
      <c r="M16" s="278"/>
      <c r="N16" s="110" t="s">
        <v>242</v>
      </c>
      <c r="O16" s="135"/>
      <c r="P16" s="37"/>
      <c r="Q16" s="37"/>
      <c r="R16" s="37"/>
      <c r="S16" s="37"/>
      <c r="T16" s="37"/>
      <c r="U16" s="37"/>
      <c r="V16" s="37"/>
      <c r="W16" s="37"/>
      <c r="X16" s="37"/>
      <c r="Y16" s="37"/>
      <c r="Z16" s="37"/>
      <c r="AA16" s="37"/>
      <c r="AB16" s="37"/>
      <c r="AC16" s="37"/>
      <c r="AD16" s="37"/>
      <c r="AE16" s="37"/>
      <c r="AF16" s="37"/>
      <c r="AG16" s="37"/>
      <c r="AH16" s="37"/>
      <c r="AI16" s="37"/>
      <c r="AJ16" s="37"/>
      <c r="AK16" s="37"/>
      <c r="AL16" s="37"/>
    </row>
    <row r="17" spans="1:38" s="38" customFormat="1" ht="60" x14ac:dyDescent="0.25">
      <c r="A17" s="37"/>
      <c r="B17" s="39"/>
      <c r="C17" s="303"/>
      <c r="D17" s="303"/>
      <c r="E17" s="303"/>
      <c r="F17" s="244" t="s">
        <v>93</v>
      </c>
      <c r="G17" s="237" t="s">
        <v>252</v>
      </c>
      <c r="H17" s="237" t="s">
        <v>348</v>
      </c>
      <c r="I17" s="237" t="s">
        <v>36</v>
      </c>
      <c r="J17" s="237" t="s">
        <v>37</v>
      </c>
      <c r="K17" s="237" t="s">
        <v>355</v>
      </c>
      <c r="L17" s="244"/>
      <c r="M17" s="278"/>
      <c r="N17" s="109" t="s">
        <v>350</v>
      </c>
      <c r="O17" s="135"/>
      <c r="P17" s="37"/>
      <c r="Q17" s="37"/>
      <c r="R17" s="37"/>
      <c r="S17" s="37"/>
      <c r="T17" s="37"/>
      <c r="U17" s="37"/>
      <c r="V17" s="37"/>
      <c r="W17" s="37"/>
      <c r="X17" s="37"/>
      <c r="Y17" s="37"/>
      <c r="Z17" s="37"/>
      <c r="AA17" s="37"/>
      <c r="AB17" s="37"/>
      <c r="AC17" s="37"/>
      <c r="AD17" s="37"/>
      <c r="AE17" s="37"/>
      <c r="AF17" s="37"/>
      <c r="AG17" s="37"/>
      <c r="AH17" s="37"/>
      <c r="AI17" s="37"/>
      <c r="AJ17" s="37"/>
      <c r="AK17" s="37"/>
      <c r="AL17" s="37"/>
    </row>
    <row r="18" spans="1:38" s="38" customFormat="1" ht="90" x14ac:dyDescent="0.25">
      <c r="A18" s="37"/>
      <c r="B18" s="39"/>
      <c r="C18" s="303"/>
      <c r="D18" s="303"/>
      <c r="E18" s="303"/>
      <c r="F18" s="250" t="s">
        <v>573</v>
      </c>
      <c r="G18" s="237" t="s">
        <v>574</v>
      </c>
      <c r="H18" s="237" t="s">
        <v>575</v>
      </c>
      <c r="I18" s="255" t="s">
        <v>36</v>
      </c>
      <c r="J18" s="239" t="s">
        <v>40</v>
      </c>
      <c r="K18" s="241">
        <v>0.1</v>
      </c>
      <c r="L18" s="280"/>
      <c r="M18" s="278"/>
      <c r="N18" s="110" t="s">
        <v>580</v>
      </c>
      <c r="O18" s="135"/>
      <c r="P18" s="37"/>
      <c r="Q18" s="37"/>
      <c r="R18" s="37"/>
      <c r="S18" s="37"/>
      <c r="T18" s="37"/>
      <c r="U18" s="37"/>
      <c r="V18" s="37"/>
      <c r="W18" s="37"/>
      <c r="X18" s="37"/>
      <c r="Y18" s="37"/>
      <c r="Z18" s="37"/>
      <c r="AA18" s="37"/>
      <c r="AB18" s="37"/>
      <c r="AC18" s="37"/>
      <c r="AD18" s="37"/>
      <c r="AE18" s="37"/>
      <c r="AF18" s="37"/>
      <c r="AG18" s="37"/>
      <c r="AH18" s="37"/>
      <c r="AI18" s="37"/>
      <c r="AJ18" s="37"/>
      <c r="AK18" s="37"/>
      <c r="AL18" s="37"/>
    </row>
    <row r="19" spans="1:38" s="38" customFormat="1" ht="127.5" customHeight="1" x14ac:dyDescent="0.25">
      <c r="A19" s="37"/>
      <c r="B19" s="39"/>
      <c r="C19" s="303"/>
      <c r="D19" s="303"/>
      <c r="E19" s="303"/>
      <c r="F19" s="244" t="s">
        <v>412</v>
      </c>
      <c r="G19" s="237" t="s">
        <v>411</v>
      </c>
      <c r="H19" s="237" t="s">
        <v>524</v>
      </c>
      <c r="I19" s="237" t="s">
        <v>36</v>
      </c>
      <c r="J19" s="237" t="s">
        <v>38</v>
      </c>
      <c r="K19" s="276">
        <v>0.9</v>
      </c>
      <c r="L19" s="241">
        <v>1</v>
      </c>
      <c r="M19" s="278">
        <v>5</v>
      </c>
      <c r="N19" s="110" t="s">
        <v>77</v>
      </c>
      <c r="O19" s="135"/>
      <c r="P19" s="37"/>
      <c r="Q19" s="37"/>
      <c r="R19" s="37"/>
      <c r="S19" s="37"/>
      <c r="T19" s="37"/>
      <c r="U19" s="37"/>
      <c r="V19" s="37"/>
      <c r="W19" s="37"/>
      <c r="X19" s="37"/>
      <c r="Y19" s="37"/>
      <c r="Z19" s="37"/>
      <c r="AA19" s="37"/>
      <c r="AB19" s="37"/>
      <c r="AC19" s="37"/>
      <c r="AD19" s="37"/>
      <c r="AE19" s="37"/>
      <c r="AF19" s="37"/>
      <c r="AG19" s="37"/>
      <c r="AH19" s="37"/>
      <c r="AI19" s="37"/>
      <c r="AJ19" s="37"/>
      <c r="AK19" s="37"/>
      <c r="AL19" s="37"/>
    </row>
    <row r="20" spans="1:38" s="38" customFormat="1" ht="60" x14ac:dyDescent="0.25">
      <c r="A20" s="37"/>
      <c r="B20" s="39"/>
      <c r="C20" s="303"/>
      <c r="D20" s="303"/>
      <c r="E20" s="303"/>
      <c r="F20" s="244" t="s">
        <v>412</v>
      </c>
      <c r="G20" s="237" t="s">
        <v>415</v>
      </c>
      <c r="H20" s="237" t="s">
        <v>532</v>
      </c>
      <c r="I20" s="237" t="s">
        <v>43</v>
      </c>
      <c r="J20" s="237" t="s">
        <v>38</v>
      </c>
      <c r="K20" s="276">
        <v>0.9</v>
      </c>
      <c r="L20" s="241">
        <v>0.83</v>
      </c>
      <c r="M20" s="278">
        <v>5</v>
      </c>
      <c r="N20" s="110" t="s">
        <v>78</v>
      </c>
      <c r="O20" s="135"/>
      <c r="P20" s="37"/>
      <c r="Q20" s="37"/>
      <c r="R20" s="37"/>
      <c r="S20" s="37"/>
      <c r="T20" s="37"/>
      <c r="U20" s="37"/>
      <c r="V20" s="37"/>
      <c r="W20" s="37"/>
      <c r="X20" s="37"/>
      <c r="Y20" s="37"/>
      <c r="Z20" s="37"/>
      <c r="AA20" s="37"/>
      <c r="AB20" s="37"/>
      <c r="AC20" s="37"/>
      <c r="AD20" s="37"/>
      <c r="AE20" s="37"/>
      <c r="AF20" s="37"/>
      <c r="AG20" s="37"/>
      <c r="AH20" s="37"/>
      <c r="AI20" s="37"/>
      <c r="AJ20" s="37"/>
      <c r="AK20" s="37"/>
      <c r="AL20" s="37"/>
    </row>
    <row r="21" spans="1:38" s="38" customFormat="1" ht="75" x14ac:dyDescent="0.25">
      <c r="A21" s="37"/>
      <c r="B21" s="39"/>
      <c r="C21" s="303"/>
      <c r="D21" s="303"/>
      <c r="E21" s="303"/>
      <c r="F21" s="244" t="s">
        <v>449</v>
      </c>
      <c r="G21" s="244" t="s">
        <v>416</v>
      </c>
      <c r="H21" s="237" t="s">
        <v>424</v>
      </c>
      <c r="I21" s="237" t="s">
        <v>39</v>
      </c>
      <c r="J21" s="237" t="s">
        <v>40</v>
      </c>
      <c r="K21" s="276">
        <v>0.9</v>
      </c>
      <c r="L21" s="241"/>
      <c r="M21" s="278"/>
      <c r="N21" s="110" t="s">
        <v>425</v>
      </c>
      <c r="O21" s="135"/>
      <c r="P21" s="37"/>
      <c r="Q21" s="37"/>
      <c r="R21" s="37"/>
      <c r="S21" s="37"/>
      <c r="T21" s="37"/>
      <c r="U21" s="37"/>
      <c r="V21" s="37"/>
      <c r="W21" s="37"/>
      <c r="X21" s="37"/>
      <c r="Y21" s="37"/>
      <c r="Z21" s="37"/>
      <c r="AA21" s="37"/>
      <c r="AB21" s="37"/>
      <c r="AC21" s="37"/>
      <c r="AD21" s="37"/>
      <c r="AE21" s="37"/>
      <c r="AF21" s="37"/>
      <c r="AG21" s="37"/>
      <c r="AH21" s="37"/>
      <c r="AI21" s="37"/>
      <c r="AJ21" s="37"/>
      <c r="AK21" s="37"/>
      <c r="AL21" s="37"/>
    </row>
    <row r="22" spans="1:38" s="38" customFormat="1" ht="120" x14ac:dyDescent="0.25">
      <c r="A22" s="37"/>
      <c r="B22" s="39"/>
      <c r="C22" s="303"/>
      <c r="D22" s="303"/>
      <c r="E22" s="303"/>
      <c r="F22" s="244" t="s">
        <v>60</v>
      </c>
      <c r="G22" s="237" t="s">
        <v>582</v>
      </c>
      <c r="H22" s="237" t="s">
        <v>563</v>
      </c>
      <c r="I22" s="237" t="s">
        <v>43</v>
      </c>
      <c r="J22" s="237" t="s">
        <v>40</v>
      </c>
      <c r="K22" s="276">
        <v>1</v>
      </c>
      <c r="L22" s="281"/>
      <c r="M22" s="278"/>
      <c r="N22" s="110" t="s">
        <v>92</v>
      </c>
      <c r="O22" s="135"/>
      <c r="P22" s="37"/>
      <c r="Q22" s="37"/>
      <c r="R22" s="37"/>
      <c r="S22" s="37"/>
      <c r="T22" s="37"/>
      <c r="U22" s="37"/>
      <c r="V22" s="37"/>
      <c r="W22" s="37"/>
      <c r="X22" s="37"/>
      <c r="Y22" s="37"/>
      <c r="Z22" s="37"/>
      <c r="AA22" s="37"/>
      <c r="AB22" s="37"/>
      <c r="AC22" s="37"/>
      <c r="AD22" s="37"/>
      <c r="AE22" s="37"/>
      <c r="AF22" s="37"/>
      <c r="AG22" s="37"/>
      <c r="AH22" s="37"/>
      <c r="AI22" s="37"/>
      <c r="AJ22" s="37"/>
      <c r="AK22" s="37"/>
      <c r="AL22" s="37"/>
    </row>
    <row r="23" spans="1:38" s="38" customFormat="1" ht="135" x14ac:dyDescent="0.25">
      <c r="A23" s="37"/>
      <c r="B23" s="39"/>
      <c r="C23" s="303"/>
      <c r="D23" s="303"/>
      <c r="E23" s="303"/>
      <c r="F23" s="244" t="s">
        <v>60</v>
      </c>
      <c r="G23" s="237" t="s">
        <v>371</v>
      </c>
      <c r="H23" s="237" t="s">
        <v>581</v>
      </c>
      <c r="I23" s="237" t="s">
        <v>36</v>
      </c>
      <c r="J23" s="237" t="s">
        <v>40</v>
      </c>
      <c r="K23" s="276">
        <v>1</v>
      </c>
      <c r="L23" s="282"/>
      <c r="M23" s="278"/>
      <c r="N23" s="110" t="s">
        <v>110</v>
      </c>
      <c r="O23" s="135"/>
      <c r="P23" s="37"/>
      <c r="Q23" s="37"/>
      <c r="R23" s="37"/>
      <c r="S23" s="37"/>
      <c r="T23" s="37"/>
      <c r="U23" s="37"/>
      <c r="V23" s="37"/>
      <c r="W23" s="37"/>
      <c r="X23" s="37"/>
      <c r="Y23" s="37"/>
      <c r="Z23" s="37"/>
      <c r="AA23" s="37"/>
      <c r="AB23" s="37"/>
      <c r="AC23" s="37"/>
      <c r="AD23" s="37"/>
      <c r="AE23" s="37"/>
      <c r="AF23" s="37"/>
      <c r="AG23" s="37"/>
      <c r="AH23" s="37"/>
      <c r="AI23" s="37"/>
      <c r="AJ23" s="37"/>
      <c r="AK23" s="37"/>
      <c r="AL23" s="37"/>
    </row>
    <row r="24" spans="1:38" s="38" customFormat="1" ht="105" x14ac:dyDescent="0.25">
      <c r="A24" s="37"/>
      <c r="B24" s="39"/>
      <c r="C24" s="303"/>
      <c r="D24" s="303"/>
      <c r="E24" s="303"/>
      <c r="F24" s="244" t="s">
        <v>60</v>
      </c>
      <c r="G24" s="237" t="s">
        <v>372</v>
      </c>
      <c r="H24" s="237" t="s">
        <v>373</v>
      </c>
      <c r="I24" s="237" t="s">
        <v>43</v>
      </c>
      <c r="J24" s="237" t="s">
        <v>40</v>
      </c>
      <c r="K24" s="276">
        <v>0.6</v>
      </c>
      <c r="L24" s="237"/>
      <c r="M24" s="278"/>
      <c r="N24" s="110" t="s">
        <v>170</v>
      </c>
      <c r="O24" s="135"/>
      <c r="P24" s="37"/>
      <c r="Q24" s="37"/>
      <c r="R24" s="37"/>
      <c r="S24" s="37"/>
      <c r="T24" s="37"/>
      <c r="U24" s="37"/>
      <c r="V24" s="37"/>
      <c r="W24" s="37"/>
      <c r="X24" s="37"/>
      <c r="Y24" s="37"/>
      <c r="Z24" s="37"/>
      <c r="AA24" s="37"/>
      <c r="AB24" s="37"/>
      <c r="AC24" s="37"/>
      <c r="AD24" s="37"/>
      <c r="AE24" s="37"/>
      <c r="AF24" s="37"/>
      <c r="AG24" s="37"/>
      <c r="AH24" s="37"/>
      <c r="AI24" s="37"/>
      <c r="AJ24" s="37"/>
      <c r="AK24" s="37"/>
      <c r="AL24" s="37"/>
    </row>
    <row r="25" spans="1:38" s="38" customFormat="1" ht="120" x14ac:dyDescent="0.25">
      <c r="A25" s="37"/>
      <c r="B25" s="39"/>
      <c r="C25" s="303"/>
      <c r="D25" s="303"/>
      <c r="E25" s="303"/>
      <c r="F25" s="244" t="s">
        <v>60</v>
      </c>
      <c r="G25" s="237" t="s">
        <v>375</v>
      </c>
      <c r="H25" s="237" t="s">
        <v>376</v>
      </c>
      <c r="I25" s="237" t="s">
        <v>43</v>
      </c>
      <c r="J25" s="237" t="s">
        <v>40</v>
      </c>
      <c r="K25" s="279">
        <v>0.35</v>
      </c>
      <c r="L25" s="241"/>
      <c r="M25" s="278"/>
      <c r="N25" s="110" t="s">
        <v>171</v>
      </c>
      <c r="O25" s="135"/>
      <c r="P25" s="37"/>
      <c r="Q25" s="37"/>
      <c r="R25" s="37"/>
      <c r="S25" s="37"/>
      <c r="T25" s="37"/>
      <c r="U25" s="37"/>
      <c r="V25" s="37"/>
      <c r="W25" s="37"/>
      <c r="X25" s="37"/>
      <c r="Y25" s="37"/>
      <c r="Z25" s="37"/>
      <c r="AA25" s="37"/>
      <c r="AB25" s="37"/>
      <c r="AC25" s="37"/>
      <c r="AD25" s="37"/>
      <c r="AE25" s="37"/>
      <c r="AF25" s="37"/>
      <c r="AG25" s="37"/>
      <c r="AH25" s="37"/>
      <c r="AI25" s="37"/>
      <c r="AJ25" s="37"/>
      <c r="AK25" s="37"/>
      <c r="AL25" s="37"/>
    </row>
    <row r="26" spans="1:38" s="38" customFormat="1" ht="75" x14ac:dyDescent="0.25">
      <c r="A26" s="37"/>
      <c r="B26" s="39"/>
      <c r="C26" s="303" t="s">
        <v>156</v>
      </c>
      <c r="D26" s="308" t="s">
        <v>133</v>
      </c>
      <c r="E26" s="303" t="s">
        <v>134</v>
      </c>
      <c r="F26" s="244" t="s">
        <v>135</v>
      </c>
      <c r="G26" s="237" t="s">
        <v>399</v>
      </c>
      <c r="H26" s="237" t="s">
        <v>531</v>
      </c>
      <c r="I26" s="237" t="s">
        <v>39</v>
      </c>
      <c r="J26" s="237" t="s">
        <v>40</v>
      </c>
      <c r="K26" s="241">
        <v>0.7</v>
      </c>
      <c r="L26" s="237"/>
      <c r="M26" s="278"/>
      <c r="N26" s="109" t="s">
        <v>88</v>
      </c>
      <c r="O26" s="135"/>
      <c r="P26" s="37"/>
      <c r="Q26" s="37"/>
      <c r="R26" s="37"/>
      <c r="S26" s="37"/>
      <c r="T26" s="37"/>
      <c r="U26" s="37"/>
      <c r="V26" s="37"/>
      <c r="W26" s="37"/>
      <c r="X26" s="37"/>
      <c r="Y26" s="37"/>
      <c r="Z26" s="37"/>
      <c r="AA26" s="37"/>
      <c r="AB26" s="37"/>
      <c r="AC26" s="37"/>
      <c r="AD26" s="37"/>
      <c r="AE26" s="37"/>
      <c r="AF26" s="37"/>
      <c r="AG26" s="37"/>
      <c r="AH26" s="37"/>
      <c r="AI26" s="37"/>
      <c r="AJ26" s="37"/>
      <c r="AK26" s="37"/>
      <c r="AL26" s="37"/>
    </row>
    <row r="27" spans="1:38" s="38" customFormat="1" ht="45" x14ac:dyDescent="0.25">
      <c r="A27" s="37"/>
      <c r="B27" s="39"/>
      <c r="C27" s="303"/>
      <c r="D27" s="309"/>
      <c r="E27" s="303"/>
      <c r="F27" s="244" t="s">
        <v>135</v>
      </c>
      <c r="G27" s="237" t="s">
        <v>401</v>
      </c>
      <c r="H27" s="237" t="s">
        <v>531</v>
      </c>
      <c r="I27" s="237" t="s">
        <v>39</v>
      </c>
      <c r="J27" s="237" t="s">
        <v>40</v>
      </c>
      <c r="K27" s="279">
        <v>0.7</v>
      </c>
      <c r="L27" s="237"/>
      <c r="M27" s="278"/>
      <c r="N27" s="109" t="s">
        <v>89</v>
      </c>
      <c r="O27" s="135"/>
      <c r="P27" s="37"/>
      <c r="Q27" s="37"/>
      <c r="R27" s="37"/>
      <c r="S27" s="37"/>
      <c r="T27" s="37"/>
      <c r="U27" s="37"/>
      <c r="V27" s="37"/>
      <c r="W27" s="37"/>
      <c r="X27" s="37"/>
      <c r="Y27" s="37"/>
      <c r="Z27" s="37"/>
      <c r="AA27" s="37"/>
      <c r="AB27" s="37"/>
      <c r="AC27" s="37"/>
      <c r="AD27" s="37"/>
      <c r="AE27" s="37"/>
      <c r="AF27" s="37"/>
      <c r="AG27" s="37"/>
      <c r="AH27" s="37"/>
      <c r="AI27" s="37"/>
      <c r="AJ27" s="37"/>
      <c r="AK27" s="37"/>
      <c r="AL27" s="37"/>
    </row>
    <row r="28" spans="1:38" s="38" customFormat="1" ht="75" x14ac:dyDescent="0.25">
      <c r="A28" s="37"/>
      <c r="B28" s="39"/>
      <c r="C28" s="303"/>
      <c r="D28" s="309"/>
      <c r="E28" s="303"/>
      <c r="F28" s="244" t="s">
        <v>135</v>
      </c>
      <c r="G28" s="237" t="s">
        <v>402</v>
      </c>
      <c r="H28" s="237" t="s">
        <v>531</v>
      </c>
      <c r="I28" s="237" t="s">
        <v>39</v>
      </c>
      <c r="J28" s="237" t="s">
        <v>40</v>
      </c>
      <c r="K28" s="279">
        <v>0.7</v>
      </c>
      <c r="L28" s="237"/>
      <c r="M28" s="278"/>
      <c r="N28" s="109" t="s">
        <v>90</v>
      </c>
      <c r="O28" s="135"/>
      <c r="P28" s="37"/>
      <c r="Q28" s="37"/>
      <c r="R28" s="37"/>
      <c r="S28" s="37"/>
      <c r="T28" s="37"/>
      <c r="U28" s="37"/>
      <c r="V28" s="37"/>
      <c r="W28" s="37"/>
      <c r="X28" s="37"/>
      <c r="Y28" s="37"/>
      <c r="Z28" s="37"/>
      <c r="AA28" s="37"/>
      <c r="AB28" s="37"/>
      <c r="AC28" s="37"/>
      <c r="AD28" s="37"/>
      <c r="AE28" s="37"/>
      <c r="AF28" s="37"/>
      <c r="AG28" s="37"/>
      <c r="AH28" s="37"/>
      <c r="AI28" s="37"/>
      <c r="AJ28" s="37"/>
      <c r="AK28" s="37"/>
      <c r="AL28" s="37"/>
    </row>
    <row r="29" spans="1:38" s="38" customFormat="1" ht="45" x14ac:dyDescent="0.25">
      <c r="A29" s="37"/>
      <c r="B29" s="39"/>
      <c r="C29" s="303"/>
      <c r="D29" s="309"/>
      <c r="E29" s="303"/>
      <c r="F29" s="244" t="s">
        <v>135</v>
      </c>
      <c r="G29" s="237" t="s">
        <v>423</v>
      </c>
      <c r="H29" s="237" t="s">
        <v>531</v>
      </c>
      <c r="I29" s="237" t="s">
        <v>39</v>
      </c>
      <c r="J29" s="237" t="s">
        <v>40</v>
      </c>
      <c r="K29" s="279">
        <v>0.7</v>
      </c>
      <c r="L29" s="237"/>
      <c r="M29" s="278"/>
      <c r="N29" s="109" t="s">
        <v>91</v>
      </c>
      <c r="O29" s="135"/>
      <c r="P29" s="37"/>
      <c r="Q29" s="37"/>
      <c r="R29" s="37"/>
      <c r="S29" s="37"/>
      <c r="T29" s="37"/>
      <c r="U29" s="37"/>
      <c r="V29" s="37"/>
      <c r="W29" s="37"/>
      <c r="X29" s="37"/>
      <c r="Y29" s="37"/>
      <c r="Z29" s="37"/>
      <c r="AA29" s="37"/>
      <c r="AB29" s="37"/>
      <c r="AC29" s="37"/>
      <c r="AD29" s="37"/>
      <c r="AE29" s="37"/>
      <c r="AF29" s="37"/>
      <c r="AG29" s="37"/>
      <c r="AH29" s="37"/>
      <c r="AI29" s="37"/>
      <c r="AJ29" s="37"/>
      <c r="AK29" s="37"/>
      <c r="AL29" s="37"/>
    </row>
    <row r="30" spans="1:38" s="38" customFormat="1" ht="45" x14ac:dyDescent="0.25">
      <c r="A30" s="37"/>
      <c r="B30" s="39"/>
      <c r="C30" s="308" t="s">
        <v>136</v>
      </c>
      <c r="D30" s="309"/>
      <c r="E30" s="308" t="s">
        <v>157</v>
      </c>
      <c r="F30" s="244" t="s">
        <v>94</v>
      </c>
      <c r="G30" s="237" t="s">
        <v>293</v>
      </c>
      <c r="H30" s="237" t="s">
        <v>294</v>
      </c>
      <c r="I30" s="237" t="s">
        <v>36</v>
      </c>
      <c r="J30" s="237" t="s">
        <v>40</v>
      </c>
      <c r="K30" s="283">
        <v>5</v>
      </c>
      <c r="L30" s="239"/>
      <c r="M30" s="278"/>
      <c r="N30" s="110" t="s">
        <v>62</v>
      </c>
      <c r="O30" s="135"/>
      <c r="P30" s="37"/>
      <c r="Q30" s="37"/>
      <c r="R30" s="37"/>
      <c r="S30" s="37"/>
      <c r="T30" s="37"/>
      <c r="U30" s="37"/>
      <c r="V30" s="37"/>
      <c r="W30" s="37"/>
      <c r="X30" s="37"/>
      <c r="Y30" s="37"/>
      <c r="Z30" s="37"/>
      <c r="AA30" s="37"/>
      <c r="AB30" s="37"/>
      <c r="AC30" s="37"/>
      <c r="AD30" s="37"/>
      <c r="AE30" s="37"/>
      <c r="AF30" s="37"/>
      <c r="AG30" s="37"/>
      <c r="AH30" s="37"/>
      <c r="AI30" s="37"/>
      <c r="AJ30" s="37"/>
      <c r="AK30" s="37"/>
      <c r="AL30" s="37"/>
    </row>
    <row r="31" spans="1:38" s="38" customFormat="1" ht="90" x14ac:dyDescent="0.25">
      <c r="A31" s="37"/>
      <c r="B31" s="39"/>
      <c r="C31" s="309"/>
      <c r="D31" s="309"/>
      <c r="E31" s="309"/>
      <c r="F31" s="244" t="s">
        <v>94</v>
      </c>
      <c r="G31" s="237" t="s">
        <v>564</v>
      </c>
      <c r="H31" s="237" t="s">
        <v>565</v>
      </c>
      <c r="I31" s="237" t="s">
        <v>36</v>
      </c>
      <c r="J31" s="237" t="s">
        <v>40</v>
      </c>
      <c r="K31" s="283">
        <v>39</v>
      </c>
      <c r="L31" s="239"/>
      <c r="M31" s="278"/>
      <c r="N31" s="110" t="s">
        <v>63</v>
      </c>
      <c r="O31" s="135"/>
      <c r="P31" s="37"/>
      <c r="Q31" s="37"/>
      <c r="R31" s="37"/>
      <c r="S31" s="37"/>
      <c r="T31" s="37"/>
      <c r="U31" s="37"/>
      <c r="V31" s="37"/>
      <c r="W31" s="37"/>
      <c r="X31" s="37"/>
      <c r="Y31" s="37"/>
      <c r="Z31" s="37"/>
      <c r="AA31" s="37"/>
      <c r="AB31" s="37"/>
      <c r="AC31" s="37"/>
      <c r="AD31" s="37"/>
      <c r="AE31" s="37"/>
      <c r="AF31" s="37"/>
      <c r="AG31" s="37"/>
      <c r="AH31" s="37"/>
      <c r="AI31" s="37"/>
      <c r="AJ31" s="37"/>
      <c r="AK31" s="37"/>
      <c r="AL31" s="37"/>
    </row>
    <row r="32" spans="1:38" s="38" customFormat="1" ht="105" x14ac:dyDescent="0.25">
      <c r="A32" s="37"/>
      <c r="B32" s="39"/>
      <c r="C32" s="309"/>
      <c r="D32" s="309"/>
      <c r="E32" s="309"/>
      <c r="F32" s="244" t="s">
        <v>94</v>
      </c>
      <c r="G32" s="237" t="s">
        <v>295</v>
      </c>
      <c r="H32" s="237" t="s">
        <v>296</v>
      </c>
      <c r="I32" s="237" t="s">
        <v>36</v>
      </c>
      <c r="J32" s="237" t="s">
        <v>40</v>
      </c>
      <c r="K32" s="239">
        <v>24</v>
      </c>
      <c r="L32" s="239"/>
      <c r="M32" s="278"/>
      <c r="N32" s="109" t="s">
        <v>64</v>
      </c>
      <c r="O32" s="135"/>
      <c r="P32" s="37"/>
      <c r="Q32" s="37"/>
      <c r="R32" s="37"/>
      <c r="S32" s="37"/>
      <c r="T32" s="37"/>
      <c r="U32" s="37"/>
      <c r="V32" s="37"/>
      <c r="W32" s="37"/>
      <c r="X32" s="37"/>
      <c r="Y32" s="37"/>
      <c r="Z32" s="37"/>
      <c r="AA32" s="37"/>
      <c r="AB32" s="37"/>
      <c r="AC32" s="37"/>
      <c r="AD32" s="37"/>
      <c r="AE32" s="37"/>
      <c r="AF32" s="37"/>
      <c r="AG32" s="37"/>
      <c r="AH32" s="37"/>
      <c r="AI32" s="37"/>
      <c r="AJ32" s="37"/>
      <c r="AK32" s="37"/>
      <c r="AL32" s="37"/>
    </row>
    <row r="33" spans="1:38" s="38" customFormat="1" ht="60" x14ac:dyDescent="0.25">
      <c r="A33" s="37"/>
      <c r="B33" s="39"/>
      <c r="C33" s="302"/>
      <c r="D33" s="302"/>
      <c r="E33" s="302"/>
      <c r="F33" s="244" t="s">
        <v>94</v>
      </c>
      <c r="G33" s="237" t="s">
        <v>377</v>
      </c>
      <c r="H33" s="237" t="s">
        <v>378</v>
      </c>
      <c r="I33" s="237" t="s">
        <v>43</v>
      </c>
      <c r="J33" s="237" t="s">
        <v>40</v>
      </c>
      <c r="K33" s="239">
        <v>10</v>
      </c>
      <c r="L33" s="239"/>
      <c r="M33" s="278"/>
      <c r="N33" s="109" t="s">
        <v>379</v>
      </c>
      <c r="O33" s="135"/>
      <c r="P33" s="37"/>
      <c r="Q33" s="37"/>
      <c r="R33" s="37"/>
      <c r="S33" s="37"/>
      <c r="T33" s="37"/>
      <c r="U33" s="37"/>
      <c r="V33" s="37"/>
      <c r="W33" s="37"/>
      <c r="X33" s="37"/>
      <c r="Y33" s="37"/>
      <c r="Z33" s="37"/>
      <c r="AA33" s="37"/>
      <c r="AB33" s="37"/>
      <c r="AC33" s="37"/>
      <c r="AD33" s="37"/>
      <c r="AE33" s="37"/>
      <c r="AF33" s="37"/>
      <c r="AG33" s="37"/>
      <c r="AH33" s="37"/>
      <c r="AI33" s="37"/>
      <c r="AJ33" s="37"/>
      <c r="AK33" s="37"/>
      <c r="AL33" s="37"/>
    </row>
    <row r="34" spans="1:38" s="38" customFormat="1" ht="150" x14ac:dyDescent="0.25">
      <c r="A34" s="37"/>
      <c r="B34" s="39"/>
      <c r="C34" s="108" t="s">
        <v>137</v>
      </c>
      <c r="D34" s="108" t="s">
        <v>583</v>
      </c>
      <c r="E34" s="108" t="s">
        <v>138</v>
      </c>
      <c r="F34" s="226" t="s">
        <v>93</v>
      </c>
      <c r="G34" s="237" t="s">
        <v>258</v>
      </c>
      <c r="H34" s="237" t="s">
        <v>487</v>
      </c>
      <c r="I34" s="237" t="s">
        <v>36</v>
      </c>
      <c r="J34" s="237" t="s">
        <v>40</v>
      </c>
      <c r="K34" s="276">
        <v>0.8</v>
      </c>
      <c r="L34" s="235"/>
      <c r="M34" s="278"/>
      <c r="N34" s="109" t="s">
        <v>457</v>
      </c>
      <c r="O34" s="135"/>
      <c r="P34" s="37"/>
      <c r="Q34" s="37"/>
      <c r="R34" s="37"/>
      <c r="S34" s="37"/>
      <c r="T34" s="37"/>
      <c r="U34" s="37"/>
      <c r="V34" s="37"/>
      <c r="W34" s="37"/>
      <c r="X34" s="37"/>
      <c r="Y34" s="37"/>
      <c r="Z34" s="37"/>
      <c r="AA34" s="37"/>
      <c r="AB34" s="37"/>
      <c r="AC34" s="37"/>
      <c r="AD34" s="37"/>
      <c r="AE34" s="37"/>
      <c r="AF34" s="37"/>
      <c r="AG34" s="37"/>
      <c r="AH34" s="37"/>
      <c r="AI34" s="37"/>
      <c r="AJ34" s="37"/>
      <c r="AK34" s="37"/>
      <c r="AL34" s="37"/>
    </row>
    <row r="35" spans="1:38" s="38" customFormat="1" ht="60" x14ac:dyDescent="0.25">
      <c r="A35" s="37"/>
      <c r="B35" s="39"/>
      <c r="C35" s="303" t="s">
        <v>139</v>
      </c>
      <c r="D35" s="308" t="s">
        <v>162</v>
      </c>
      <c r="E35" s="303" t="s">
        <v>41</v>
      </c>
      <c r="F35" s="244" t="s">
        <v>42</v>
      </c>
      <c r="G35" s="237" t="s">
        <v>98</v>
      </c>
      <c r="H35" s="237" t="s">
        <v>533</v>
      </c>
      <c r="I35" s="237" t="s">
        <v>36</v>
      </c>
      <c r="J35" s="284" t="s">
        <v>38</v>
      </c>
      <c r="K35" s="285">
        <v>0.95</v>
      </c>
      <c r="L35" s="240">
        <v>1</v>
      </c>
      <c r="M35" s="278">
        <v>5</v>
      </c>
      <c r="N35" s="109" t="s">
        <v>197</v>
      </c>
      <c r="O35" s="135"/>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s="38" customFormat="1" ht="60" x14ac:dyDescent="0.25">
      <c r="A36" s="37"/>
      <c r="B36" s="39"/>
      <c r="C36" s="303"/>
      <c r="D36" s="309"/>
      <c r="E36" s="303"/>
      <c r="F36" s="244" t="s">
        <v>42</v>
      </c>
      <c r="G36" s="237" t="s">
        <v>152</v>
      </c>
      <c r="H36" s="237" t="s">
        <v>155</v>
      </c>
      <c r="I36" s="237" t="s">
        <v>36</v>
      </c>
      <c r="J36" s="239" t="s">
        <v>40</v>
      </c>
      <c r="K36" s="285">
        <v>0.9</v>
      </c>
      <c r="L36" s="240"/>
      <c r="M36" s="278"/>
      <c r="N36" s="109" t="s">
        <v>198</v>
      </c>
      <c r="O36" s="135"/>
      <c r="P36" s="37"/>
      <c r="Q36" s="37"/>
      <c r="R36" s="37"/>
      <c r="S36" s="37"/>
      <c r="T36" s="37"/>
      <c r="U36" s="37"/>
      <c r="V36" s="37"/>
      <c r="W36" s="37"/>
      <c r="X36" s="37"/>
      <c r="Y36" s="37"/>
      <c r="Z36" s="37"/>
      <c r="AA36" s="37"/>
      <c r="AB36" s="37"/>
      <c r="AC36" s="37"/>
      <c r="AD36" s="37"/>
      <c r="AE36" s="37"/>
      <c r="AF36" s="37"/>
      <c r="AG36" s="37"/>
      <c r="AH36" s="37"/>
      <c r="AI36" s="37"/>
      <c r="AJ36" s="37"/>
      <c r="AK36" s="37"/>
      <c r="AL36" s="37"/>
    </row>
    <row r="37" spans="1:38" s="38" customFormat="1" ht="105" x14ac:dyDescent="0.25">
      <c r="A37" s="37"/>
      <c r="B37" s="39"/>
      <c r="C37" s="303"/>
      <c r="D37" s="309"/>
      <c r="E37" s="303"/>
      <c r="F37" s="244" t="s">
        <v>42</v>
      </c>
      <c r="G37" s="237" t="s">
        <v>361</v>
      </c>
      <c r="H37" s="237" t="s">
        <v>534</v>
      </c>
      <c r="I37" s="237" t="s">
        <v>43</v>
      </c>
      <c r="J37" s="283" t="s">
        <v>38</v>
      </c>
      <c r="K37" s="285">
        <v>0.9</v>
      </c>
      <c r="L37" s="240">
        <v>0.85</v>
      </c>
      <c r="M37" s="278">
        <v>5</v>
      </c>
      <c r="N37" s="109" t="s">
        <v>362</v>
      </c>
      <c r="O37" s="135"/>
      <c r="P37" s="37"/>
      <c r="Q37" s="37"/>
      <c r="R37" s="37"/>
      <c r="S37" s="37"/>
      <c r="T37" s="37"/>
      <c r="U37" s="37"/>
      <c r="V37" s="37"/>
      <c r="W37" s="37"/>
      <c r="X37" s="37"/>
      <c r="Y37" s="37"/>
      <c r="Z37" s="37"/>
      <c r="AA37" s="37"/>
      <c r="AB37" s="37"/>
      <c r="AC37" s="37"/>
      <c r="AD37" s="37"/>
      <c r="AE37" s="37"/>
      <c r="AF37" s="37"/>
      <c r="AG37" s="37"/>
      <c r="AH37" s="37"/>
      <c r="AI37" s="37"/>
      <c r="AJ37" s="37"/>
      <c r="AK37" s="37"/>
      <c r="AL37" s="37"/>
    </row>
    <row r="38" spans="1:38" s="38" customFormat="1" ht="60" x14ac:dyDescent="0.25">
      <c r="A38" s="37"/>
      <c r="B38" s="39"/>
      <c r="C38" s="303"/>
      <c r="D38" s="309"/>
      <c r="E38" s="303"/>
      <c r="F38" s="244" t="s">
        <v>69</v>
      </c>
      <c r="G38" s="237" t="s">
        <v>113</v>
      </c>
      <c r="H38" s="237" t="s">
        <v>114</v>
      </c>
      <c r="I38" s="237" t="s">
        <v>43</v>
      </c>
      <c r="J38" s="283" t="s">
        <v>38</v>
      </c>
      <c r="K38" s="235">
        <v>0.1</v>
      </c>
      <c r="L38" s="286">
        <v>0.05</v>
      </c>
      <c r="M38" s="278">
        <v>5</v>
      </c>
      <c r="N38" s="109" t="s">
        <v>68</v>
      </c>
      <c r="O38" s="135"/>
      <c r="P38" s="37"/>
      <c r="Q38" s="37"/>
      <c r="R38" s="37"/>
      <c r="S38" s="37"/>
      <c r="T38" s="37"/>
      <c r="U38" s="37"/>
      <c r="V38" s="37"/>
      <c r="W38" s="37"/>
      <c r="X38" s="37"/>
      <c r="Y38" s="37"/>
      <c r="Z38" s="37"/>
      <c r="AA38" s="37"/>
      <c r="AB38" s="37"/>
      <c r="AC38" s="37"/>
      <c r="AD38" s="37"/>
      <c r="AE38" s="37"/>
      <c r="AF38" s="37"/>
      <c r="AG38" s="37"/>
      <c r="AH38" s="37"/>
      <c r="AI38" s="37"/>
      <c r="AJ38" s="37"/>
      <c r="AK38" s="37"/>
      <c r="AL38" s="37"/>
    </row>
    <row r="39" spans="1:38" s="38" customFormat="1" ht="45" x14ac:dyDescent="0.25">
      <c r="A39" s="37"/>
      <c r="B39" s="39"/>
      <c r="C39" s="303"/>
      <c r="D39" s="309"/>
      <c r="E39" s="303"/>
      <c r="F39" s="244" t="s">
        <v>69</v>
      </c>
      <c r="G39" s="237" t="s">
        <v>364</v>
      </c>
      <c r="H39" s="237" t="s">
        <v>459</v>
      </c>
      <c r="I39" s="237" t="s">
        <v>43</v>
      </c>
      <c r="J39" s="283" t="s">
        <v>38</v>
      </c>
      <c r="K39" s="287">
        <v>7</v>
      </c>
      <c r="L39" s="288">
        <v>4</v>
      </c>
      <c r="M39" s="278">
        <v>5</v>
      </c>
      <c r="N39" s="109" t="s">
        <v>365</v>
      </c>
      <c r="O39" s="135"/>
      <c r="P39" s="37"/>
      <c r="Q39" s="37"/>
      <c r="R39" s="37"/>
      <c r="S39" s="37"/>
      <c r="T39" s="37"/>
      <c r="U39" s="37"/>
      <c r="V39" s="37"/>
      <c r="W39" s="37"/>
      <c r="X39" s="37"/>
      <c r="Y39" s="37"/>
      <c r="Z39" s="37"/>
      <c r="AA39" s="37"/>
      <c r="AB39" s="37"/>
      <c r="AC39" s="37"/>
      <c r="AD39" s="37"/>
      <c r="AE39" s="37"/>
      <c r="AF39" s="37"/>
      <c r="AG39" s="37"/>
      <c r="AH39" s="37"/>
      <c r="AI39" s="37"/>
      <c r="AJ39" s="37"/>
      <c r="AK39" s="37"/>
      <c r="AL39" s="37"/>
    </row>
    <row r="40" spans="1:38" s="38" customFormat="1" ht="75" x14ac:dyDescent="0.25">
      <c r="A40" s="37"/>
      <c r="B40" s="39"/>
      <c r="C40" s="303"/>
      <c r="D40" s="309"/>
      <c r="E40" s="303"/>
      <c r="F40" s="244" t="s">
        <v>28</v>
      </c>
      <c r="G40" s="237" t="s">
        <v>356</v>
      </c>
      <c r="H40" s="237" t="s">
        <v>360</v>
      </c>
      <c r="I40" s="237" t="s">
        <v>43</v>
      </c>
      <c r="J40" s="283" t="s">
        <v>38</v>
      </c>
      <c r="K40" s="285">
        <v>0.4</v>
      </c>
      <c r="L40" s="241">
        <v>0.92</v>
      </c>
      <c r="M40" s="278">
        <v>5</v>
      </c>
      <c r="N40" s="109" t="s">
        <v>71</v>
      </c>
      <c r="O40" s="135"/>
      <c r="P40" s="37"/>
      <c r="Q40" s="37"/>
      <c r="R40" s="37"/>
      <c r="S40" s="37"/>
      <c r="T40" s="37"/>
      <c r="U40" s="37"/>
      <c r="V40" s="37"/>
      <c r="W40" s="37"/>
      <c r="X40" s="37"/>
      <c r="Y40" s="37"/>
      <c r="Z40" s="37"/>
      <c r="AA40" s="37"/>
      <c r="AB40" s="37"/>
      <c r="AC40" s="37"/>
      <c r="AD40" s="37"/>
      <c r="AE40" s="37"/>
      <c r="AF40" s="37"/>
      <c r="AG40" s="37"/>
      <c r="AH40" s="37"/>
      <c r="AI40" s="37"/>
      <c r="AJ40" s="37"/>
      <c r="AK40" s="37"/>
      <c r="AL40" s="37"/>
    </row>
    <row r="41" spans="1:38" s="38" customFormat="1" ht="60" x14ac:dyDescent="0.25">
      <c r="A41" s="37"/>
      <c r="B41" s="39"/>
      <c r="C41" s="303"/>
      <c r="D41" s="309"/>
      <c r="E41" s="303"/>
      <c r="F41" s="226" t="s">
        <v>70</v>
      </c>
      <c r="G41" s="237" t="s">
        <v>99</v>
      </c>
      <c r="H41" s="237" t="s">
        <v>535</v>
      </c>
      <c r="I41" s="237" t="s">
        <v>36</v>
      </c>
      <c r="J41" s="239" t="s">
        <v>37</v>
      </c>
      <c r="K41" s="285">
        <v>0.82</v>
      </c>
      <c r="L41" s="240"/>
      <c r="M41" s="278"/>
      <c r="N41" s="109" t="s">
        <v>73</v>
      </c>
      <c r="O41" s="135"/>
      <c r="P41" s="37"/>
      <c r="Q41" s="37"/>
      <c r="R41" s="37"/>
      <c r="S41" s="37"/>
      <c r="T41" s="37"/>
      <c r="U41" s="37"/>
      <c r="V41" s="37"/>
      <c r="W41" s="37"/>
      <c r="X41" s="37"/>
      <c r="Y41" s="37"/>
      <c r="Z41" s="37"/>
      <c r="AA41" s="37"/>
      <c r="AB41" s="37"/>
      <c r="AC41" s="37"/>
      <c r="AD41" s="37"/>
      <c r="AE41" s="37"/>
      <c r="AF41" s="37"/>
      <c r="AG41" s="37"/>
      <c r="AH41" s="37"/>
      <c r="AI41" s="37"/>
      <c r="AJ41" s="37"/>
      <c r="AK41" s="37"/>
      <c r="AL41" s="37"/>
    </row>
    <row r="42" spans="1:38" s="38" customFormat="1" ht="60" x14ac:dyDescent="0.25">
      <c r="A42" s="37"/>
      <c r="B42" s="39"/>
      <c r="C42" s="303"/>
      <c r="D42" s="309"/>
      <c r="E42" s="303"/>
      <c r="F42" s="244" t="s">
        <v>70</v>
      </c>
      <c r="G42" s="237" t="s">
        <v>448</v>
      </c>
      <c r="H42" s="237" t="s">
        <v>536</v>
      </c>
      <c r="I42" s="237" t="s">
        <v>43</v>
      </c>
      <c r="J42" s="239" t="s">
        <v>40</v>
      </c>
      <c r="K42" s="285">
        <v>0.9</v>
      </c>
      <c r="L42" s="240"/>
      <c r="M42" s="278"/>
      <c r="N42" s="109" t="s">
        <v>72</v>
      </c>
      <c r="O42" s="135"/>
      <c r="P42" s="37"/>
      <c r="Q42" s="37"/>
      <c r="R42" s="37"/>
      <c r="S42" s="37"/>
      <c r="T42" s="37"/>
      <c r="U42" s="37"/>
      <c r="V42" s="37"/>
      <c r="W42" s="37"/>
      <c r="X42" s="37"/>
      <c r="Y42" s="37"/>
      <c r="Z42" s="37"/>
      <c r="AA42" s="37"/>
      <c r="AB42" s="37"/>
      <c r="AC42" s="37"/>
      <c r="AD42" s="37"/>
      <c r="AE42" s="37"/>
      <c r="AF42" s="37"/>
      <c r="AG42" s="37"/>
      <c r="AH42" s="37"/>
      <c r="AI42" s="37"/>
      <c r="AJ42" s="37"/>
      <c r="AK42" s="37"/>
      <c r="AL42" s="37"/>
    </row>
    <row r="43" spans="1:38" s="38" customFormat="1" ht="60" x14ac:dyDescent="0.25">
      <c r="A43" s="37"/>
      <c r="B43" s="39"/>
      <c r="C43" s="303"/>
      <c r="D43" s="309"/>
      <c r="E43" s="303"/>
      <c r="F43" s="244" t="s">
        <v>29</v>
      </c>
      <c r="G43" s="237" t="s">
        <v>306</v>
      </c>
      <c r="H43" s="237" t="s">
        <v>537</v>
      </c>
      <c r="I43" s="237" t="s">
        <v>43</v>
      </c>
      <c r="J43" s="283" t="s">
        <v>38</v>
      </c>
      <c r="K43" s="285">
        <v>0.65</v>
      </c>
      <c r="L43" s="241">
        <v>0.8</v>
      </c>
      <c r="M43" s="212">
        <v>5</v>
      </c>
      <c r="N43" s="109" t="s">
        <v>67</v>
      </c>
      <c r="O43" s="135"/>
      <c r="P43" s="37"/>
      <c r="Q43" s="37"/>
      <c r="R43" s="37"/>
      <c r="S43" s="37"/>
      <c r="T43" s="37"/>
      <c r="U43" s="37"/>
      <c r="V43" s="37"/>
      <c r="W43" s="37"/>
      <c r="X43" s="37"/>
      <c r="Y43" s="37"/>
      <c r="Z43" s="37"/>
      <c r="AA43" s="37"/>
      <c r="AB43" s="37"/>
      <c r="AC43" s="37"/>
      <c r="AD43" s="37"/>
      <c r="AE43" s="37"/>
      <c r="AF43" s="37"/>
      <c r="AG43" s="37"/>
      <c r="AH43" s="37"/>
      <c r="AI43" s="37"/>
      <c r="AJ43" s="37"/>
      <c r="AK43" s="37"/>
      <c r="AL43" s="37"/>
    </row>
    <row r="44" spans="1:38" s="38" customFormat="1" ht="105" x14ac:dyDescent="0.25">
      <c r="A44" s="37"/>
      <c r="B44" s="39"/>
      <c r="C44" s="303"/>
      <c r="D44" s="309"/>
      <c r="E44" s="303"/>
      <c r="F44" s="244" t="s">
        <v>29</v>
      </c>
      <c r="G44" s="237" t="s">
        <v>307</v>
      </c>
      <c r="H44" s="237" t="s">
        <v>538</v>
      </c>
      <c r="I44" s="237" t="s">
        <v>43</v>
      </c>
      <c r="J44" s="283" t="s">
        <v>38</v>
      </c>
      <c r="K44" s="285">
        <v>0.75</v>
      </c>
      <c r="L44" s="241">
        <v>0.69</v>
      </c>
      <c r="M44" s="212">
        <v>5</v>
      </c>
      <c r="N44" s="109" t="s">
        <v>308</v>
      </c>
      <c r="O44" s="135"/>
      <c r="P44" s="37"/>
      <c r="Q44" s="37"/>
      <c r="R44" s="37"/>
      <c r="S44" s="37"/>
      <c r="T44" s="37"/>
      <c r="U44" s="37"/>
      <c r="V44" s="37"/>
      <c r="W44" s="37"/>
      <c r="X44" s="37"/>
      <c r="Y44" s="37"/>
      <c r="Z44" s="37"/>
      <c r="AA44" s="37"/>
      <c r="AB44" s="37"/>
      <c r="AC44" s="37"/>
      <c r="AD44" s="37"/>
      <c r="AE44" s="37"/>
      <c r="AF44" s="37"/>
      <c r="AG44" s="37"/>
      <c r="AH44" s="37"/>
      <c r="AI44" s="37"/>
      <c r="AJ44" s="37"/>
      <c r="AK44" s="37"/>
      <c r="AL44" s="37"/>
    </row>
    <row r="45" spans="1:38" s="38" customFormat="1" ht="60" x14ac:dyDescent="0.25">
      <c r="A45" s="37"/>
      <c r="B45" s="39"/>
      <c r="C45" s="303"/>
      <c r="D45" s="309"/>
      <c r="E45" s="303"/>
      <c r="F45" s="244" t="s">
        <v>129</v>
      </c>
      <c r="G45" s="237" t="s">
        <v>120</v>
      </c>
      <c r="H45" s="237" t="s">
        <v>158</v>
      </c>
      <c r="I45" s="237" t="s">
        <v>36</v>
      </c>
      <c r="J45" s="239" t="s">
        <v>40</v>
      </c>
      <c r="K45" s="285">
        <v>0.8</v>
      </c>
      <c r="L45" s="240"/>
      <c r="M45" s="278"/>
      <c r="N45" s="109" t="s">
        <v>75</v>
      </c>
      <c r="O45" s="135"/>
      <c r="P45" s="37"/>
      <c r="Q45" s="37"/>
      <c r="R45" s="37"/>
      <c r="S45" s="37"/>
      <c r="T45" s="37"/>
      <c r="U45" s="37"/>
      <c r="V45" s="37"/>
      <c r="W45" s="37"/>
      <c r="X45" s="37"/>
      <c r="Y45" s="37"/>
      <c r="Z45" s="37"/>
      <c r="AA45" s="37"/>
      <c r="AB45" s="37"/>
      <c r="AC45" s="37"/>
      <c r="AD45" s="37"/>
      <c r="AE45" s="37"/>
      <c r="AF45" s="37"/>
      <c r="AG45" s="37"/>
      <c r="AH45" s="37"/>
      <c r="AI45" s="37"/>
      <c r="AJ45" s="37"/>
      <c r="AK45" s="37"/>
      <c r="AL45" s="37"/>
    </row>
    <row r="46" spans="1:38" s="38" customFormat="1" ht="120" x14ac:dyDescent="0.25">
      <c r="A46" s="37"/>
      <c r="B46" s="39"/>
      <c r="C46" s="303"/>
      <c r="D46" s="309"/>
      <c r="E46" s="303"/>
      <c r="F46" s="244" t="s">
        <v>129</v>
      </c>
      <c r="G46" s="237" t="s">
        <v>30</v>
      </c>
      <c r="H46" s="237" t="s">
        <v>539</v>
      </c>
      <c r="I46" s="237" t="s">
        <v>36</v>
      </c>
      <c r="J46" s="239" t="s">
        <v>38</v>
      </c>
      <c r="K46" s="285">
        <v>0.8</v>
      </c>
      <c r="L46" s="240">
        <v>0.87</v>
      </c>
      <c r="M46" s="278">
        <v>5</v>
      </c>
      <c r="N46" s="109" t="s">
        <v>76</v>
      </c>
      <c r="O46" s="135"/>
      <c r="P46" s="37"/>
      <c r="Q46" s="37"/>
      <c r="R46" s="37"/>
      <c r="S46" s="37"/>
      <c r="T46" s="37"/>
      <c r="U46" s="37"/>
      <c r="V46" s="37"/>
      <c r="W46" s="37"/>
      <c r="X46" s="37"/>
      <c r="Y46" s="37"/>
      <c r="Z46" s="37"/>
      <c r="AA46" s="37"/>
      <c r="AB46" s="37"/>
      <c r="AC46" s="37"/>
      <c r="AD46" s="37"/>
      <c r="AE46" s="37"/>
      <c r="AF46" s="37"/>
      <c r="AG46" s="37"/>
      <c r="AH46" s="37"/>
      <c r="AI46" s="37"/>
      <c r="AJ46" s="37"/>
      <c r="AK46" s="37"/>
      <c r="AL46" s="37"/>
    </row>
    <row r="47" spans="1:38" s="38" customFormat="1" ht="90" x14ac:dyDescent="0.25">
      <c r="A47" s="37"/>
      <c r="B47" s="39"/>
      <c r="C47" s="303"/>
      <c r="D47" s="309"/>
      <c r="E47" s="303"/>
      <c r="F47" s="244" t="s">
        <v>44</v>
      </c>
      <c r="G47" s="237" t="s">
        <v>430</v>
      </c>
      <c r="H47" s="237" t="s">
        <v>566</v>
      </c>
      <c r="I47" s="237" t="s">
        <v>43</v>
      </c>
      <c r="J47" s="239" t="s">
        <v>40</v>
      </c>
      <c r="K47" s="285">
        <v>0.95</v>
      </c>
      <c r="L47" s="240"/>
      <c r="M47" s="278"/>
      <c r="N47" s="109" t="s">
        <v>79</v>
      </c>
      <c r="O47" s="135"/>
      <c r="P47" s="37"/>
      <c r="Q47" s="37"/>
      <c r="R47" s="37"/>
      <c r="S47" s="37"/>
      <c r="T47" s="37"/>
      <c r="U47" s="37"/>
      <c r="V47" s="37"/>
      <c r="W47" s="37"/>
      <c r="X47" s="37"/>
      <c r="Y47" s="37"/>
      <c r="Z47" s="37"/>
      <c r="AA47" s="37"/>
      <c r="AB47" s="37"/>
      <c r="AC47" s="37"/>
      <c r="AD47" s="37"/>
      <c r="AE47" s="37"/>
      <c r="AF47" s="37"/>
      <c r="AG47" s="37"/>
      <c r="AH47" s="37"/>
      <c r="AI47" s="37"/>
      <c r="AJ47" s="37"/>
      <c r="AK47" s="37"/>
      <c r="AL47" s="37"/>
    </row>
    <row r="48" spans="1:38" s="38" customFormat="1" ht="75" x14ac:dyDescent="0.25">
      <c r="A48" s="37"/>
      <c r="B48" s="39"/>
      <c r="C48" s="303"/>
      <c r="D48" s="309"/>
      <c r="E48" s="303"/>
      <c r="F48" s="244" t="s">
        <v>44</v>
      </c>
      <c r="G48" s="237" t="s">
        <v>434</v>
      </c>
      <c r="H48" s="237" t="s">
        <v>567</v>
      </c>
      <c r="I48" s="237" t="s">
        <v>43</v>
      </c>
      <c r="J48" s="283" t="s">
        <v>38</v>
      </c>
      <c r="K48" s="235">
        <v>0.9</v>
      </c>
      <c r="L48" s="240">
        <v>0.73</v>
      </c>
      <c r="M48" s="278">
        <v>5</v>
      </c>
      <c r="N48" s="109" t="s">
        <v>80</v>
      </c>
      <c r="O48" s="135"/>
      <c r="P48" s="37"/>
      <c r="Q48" s="37"/>
      <c r="R48" s="37"/>
      <c r="S48" s="37"/>
      <c r="T48" s="37"/>
      <c r="U48" s="37"/>
      <c r="V48" s="37"/>
      <c r="W48" s="37"/>
      <c r="X48" s="37"/>
      <c r="Y48" s="37"/>
      <c r="Z48" s="37"/>
      <c r="AA48" s="37"/>
      <c r="AB48" s="37"/>
      <c r="AC48" s="37"/>
      <c r="AD48" s="37"/>
      <c r="AE48" s="37"/>
      <c r="AF48" s="37"/>
      <c r="AG48" s="37"/>
      <c r="AH48" s="37"/>
      <c r="AI48" s="37"/>
      <c r="AJ48" s="37"/>
      <c r="AK48" s="37"/>
      <c r="AL48" s="37"/>
    </row>
    <row r="49" spans="1:38" s="38" customFormat="1" ht="45" x14ac:dyDescent="0.25">
      <c r="A49" s="37"/>
      <c r="B49" s="39"/>
      <c r="C49" s="303"/>
      <c r="D49" s="309"/>
      <c r="E49" s="303"/>
      <c r="F49" s="244" t="s">
        <v>44</v>
      </c>
      <c r="G49" s="237" t="s">
        <v>438</v>
      </c>
      <c r="H49" s="237" t="s">
        <v>568</v>
      </c>
      <c r="I49" s="237" t="s">
        <v>39</v>
      </c>
      <c r="J49" s="283" t="s">
        <v>38</v>
      </c>
      <c r="K49" s="235">
        <v>0.95</v>
      </c>
      <c r="L49" s="240">
        <v>0.94</v>
      </c>
      <c r="M49" s="278">
        <v>5</v>
      </c>
      <c r="N49" s="109" t="s">
        <v>429</v>
      </c>
      <c r="O49" s="135"/>
      <c r="P49" s="37"/>
      <c r="Q49" s="37"/>
      <c r="R49" s="37"/>
      <c r="S49" s="37"/>
      <c r="T49" s="37"/>
      <c r="U49" s="37"/>
      <c r="V49" s="37"/>
      <c r="W49" s="37"/>
      <c r="X49" s="37"/>
      <c r="Y49" s="37"/>
      <c r="Z49" s="37"/>
      <c r="AA49" s="37"/>
      <c r="AB49" s="37"/>
      <c r="AC49" s="37"/>
      <c r="AD49" s="37"/>
      <c r="AE49" s="37"/>
      <c r="AF49" s="37"/>
      <c r="AG49" s="37"/>
      <c r="AH49" s="37"/>
      <c r="AI49" s="37"/>
      <c r="AJ49" s="37"/>
      <c r="AK49" s="37"/>
      <c r="AL49" s="37"/>
    </row>
    <row r="50" spans="1:38" s="38" customFormat="1" ht="120" x14ac:dyDescent="0.25">
      <c r="A50" s="37"/>
      <c r="B50" s="39"/>
      <c r="C50" s="303"/>
      <c r="D50" s="309"/>
      <c r="E50" s="303"/>
      <c r="F50" s="244" t="s">
        <v>462</v>
      </c>
      <c r="G50" s="237" t="s">
        <v>469</v>
      </c>
      <c r="H50" s="237" t="s">
        <v>540</v>
      </c>
      <c r="I50" s="237" t="s">
        <v>43</v>
      </c>
      <c r="J50" s="239" t="s">
        <v>38</v>
      </c>
      <c r="K50" s="235">
        <v>0.8</v>
      </c>
      <c r="L50" s="240">
        <v>0.95</v>
      </c>
      <c r="M50" s="278">
        <v>5</v>
      </c>
      <c r="N50" s="109" t="s">
        <v>427</v>
      </c>
      <c r="O50" s="135"/>
      <c r="P50" s="37"/>
      <c r="Q50" s="37"/>
      <c r="R50" s="37"/>
      <c r="S50" s="37"/>
      <c r="T50" s="37"/>
      <c r="U50" s="37"/>
      <c r="V50" s="37"/>
      <c r="W50" s="37"/>
      <c r="X50" s="37"/>
      <c r="Y50" s="37"/>
      <c r="Z50" s="37"/>
      <c r="AA50" s="37"/>
      <c r="AB50" s="37"/>
      <c r="AC50" s="37"/>
      <c r="AD50" s="37"/>
      <c r="AE50" s="37"/>
      <c r="AF50" s="37"/>
      <c r="AG50" s="37"/>
      <c r="AH50" s="37"/>
      <c r="AI50" s="37"/>
      <c r="AJ50" s="37"/>
      <c r="AK50" s="37"/>
      <c r="AL50" s="37"/>
    </row>
    <row r="51" spans="1:38" s="38" customFormat="1" ht="90" x14ac:dyDescent="0.25">
      <c r="A51" s="37"/>
      <c r="B51" s="39"/>
      <c r="C51" s="303"/>
      <c r="D51" s="309"/>
      <c r="E51" s="303"/>
      <c r="F51" s="244" t="s">
        <v>381</v>
      </c>
      <c r="G51" s="237" t="s">
        <v>382</v>
      </c>
      <c r="H51" s="237" t="s">
        <v>383</v>
      </c>
      <c r="I51" s="237" t="s">
        <v>43</v>
      </c>
      <c r="J51" s="239" t="s">
        <v>40</v>
      </c>
      <c r="K51" s="235">
        <v>1</v>
      </c>
      <c r="L51" s="240"/>
      <c r="M51" s="278"/>
      <c r="N51" s="109" t="s">
        <v>384</v>
      </c>
      <c r="O51" s="135"/>
      <c r="P51" s="37"/>
      <c r="Q51" s="37"/>
      <c r="R51" s="37"/>
      <c r="S51" s="37"/>
      <c r="T51" s="37"/>
      <c r="U51" s="37"/>
      <c r="V51" s="37"/>
      <c r="W51" s="37"/>
      <c r="X51" s="37"/>
      <c r="Y51" s="37"/>
      <c r="Z51" s="37"/>
      <c r="AA51" s="37"/>
      <c r="AB51" s="37"/>
      <c r="AC51" s="37"/>
      <c r="AD51" s="37"/>
      <c r="AE51" s="37"/>
      <c r="AF51" s="37"/>
      <c r="AG51" s="37"/>
      <c r="AH51" s="37"/>
      <c r="AI51" s="37"/>
      <c r="AJ51" s="37"/>
      <c r="AK51" s="37"/>
      <c r="AL51" s="37"/>
    </row>
    <row r="52" spans="1:38" s="38" customFormat="1" ht="135" x14ac:dyDescent="0.25">
      <c r="A52" s="37"/>
      <c r="B52" s="39"/>
      <c r="C52" s="303"/>
      <c r="D52" s="309"/>
      <c r="E52" s="303"/>
      <c r="F52" s="244" t="s">
        <v>381</v>
      </c>
      <c r="G52" s="237" t="s">
        <v>386</v>
      </c>
      <c r="H52" s="237" t="s">
        <v>569</v>
      </c>
      <c r="I52" s="237" t="s">
        <v>43</v>
      </c>
      <c r="J52" s="239" t="s">
        <v>40</v>
      </c>
      <c r="K52" s="235">
        <v>1</v>
      </c>
      <c r="L52" s="240"/>
      <c r="M52" s="278"/>
      <c r="N52" s="109" t="s">
        <v>385</v>
      </c>
      <c r="O52" s="135"/>
      <c r="P52" s="37"/>
      <c r="Q52" s="37"/>
      <c r="R52" s="37"/>
      <c r="S52" s="37"/>
      <c r="T52" s="37"/>
      <c r="U52" s="37"/>
      <c r="V52" s="37"/>
      <c r="W52" s="37"/>
      <c r="X52" s="37"/>
      <c r="Y52" s="37"/>
      <c r="Z52" s="37"/>
      <c r="AA52" s="37"/>
      <c r="AB52" s="37"/>
      <c r="AC52" s="37"/>
      <c r="AD52" s="37"/>
      <c r="AE52" s="37"/>
      <c r="AF52" s="37"/>
      <c r="AG52" s="37"/>
      <c r="AH52" s="37"/>
      <c r="AI52" s="37"/>
      <c r="AJ52" s="37"/>
      <c r="AK52" s="37"/>
      <c r="AL52" s="37"/>
    </row>
    <row r="53" spans="1:38" s="38" customFormat="1" ht="75" x14ac:dyDescent="0.25">
      <c r="A53" s="37"/>
      <c r="B53" s="39"/>
      <c r="C53" s="303"/>
      <c r="D53" s="309"/>
      <c r="E53" s="303"/>
      <c r="F53" s="244" t="s">
        <v>45</v>
      </c>
      <c r="G53" s="237" t="s">
        <v>48</v>
      </c>
      <c r="H53" s="237" t="s">
        <v>541</v>
      </c>
      <c r="I53" s="237" t="s">
        <v>43</v>
      </c>
      <c r="J53" s="283" t="s">
        <v>38</v>
      </c>
      <c r="K53" s="285">
        <v>0.95</v>
      </c>
      <c r="L53" s="241">
        <v>0.97</v>
      </c>
      <c r="M53" s="278">
        <v>5</v>
      </c>
      <c r="N53" s="109" t="s">
        <v>81</v>
      </c>
      <c r="O53" s="135"/>
      <c r="P53" s="37"/>
      <c r="Q53" s="37"/>
      <c r="R53" s="37"/>
      <c r="S53" s="37"/>
      <c r="T53" s="37"/>
      <c r="U53" s="37"/>
      <c r="V53" s="37"/>
      <c r="W53" s="37"/>
      <c r="X53" s="37"/>
      <c r="Y53" s="37"/>
      <c r="Z53" s="37"/>
      <c r="AA53" s="37"/>
      <c r="AB53" s="37"/>
      <c r="AC53" s="37"/>
      <c r="AD53" s="37"/>
      <c r="AE53" s="37"/>
      <c r="AF53" s="37"/>
      <c r="AG53" s="37"/>
      <c r="AH53" s="37"/>
      <c r="AI53" s="37"/>
      <c r="AJ53" s="37"/>
      <c r="AK53" s="37"/>
      <c r="AL53" s="37"/>
    </row>
    <row r="54" spans="1:38" s="38" customFormat="1" ht="60" x14ac:dyDescent="0.25">
      <c r="A54" s="37"/>
      <c r="B54" s="39"/>
      <c r="C54" s="303"/>
      <c r="D54" s="309"/>
      <c r="E54" s="303"/>
      <c r="F54" s="244" t="s">
        <v>45</v>
      </c>
      <c r="G54" s="237" t="s">
        <v>148</v>
      </c>
      <c r="H54" s="237" t="s">
        <v>542</v>
      </c>
      <c r="I54" s="237" t="s">
        <v>36</v>
      </c>
      <c r="J54" s="239" t="s">
        <v>40</v>
      </c>
      <c r="K54" s="285">
        <v>0.9</v>
      </c>
      <c r="L54" s="240"/>
      <c r="M54" s="278"/>
      <c r="N54" s="109" t="s">
        <v>82</v>
      </c>
      <c r="O54" s="135"/>
      <c r="P54" s="37"/>
      <c r="Q54" s="37"/>
      <c r="R54" s="37"/>
      <c r="S54" s="37"/>
      <c r="T54" s="37"/>
      <c r="U54" s="37"/>
      <c r="V54" s="37"/>
      <c r="W54" s="37"/>
      <c r="X54" s="37"/>
      <c r="Y54" s="37"/>
      <c r="Z54" s="37"/>
      <c r="AA54" s="37"/>
      <c r="AB54" s="37"/>
      <c r="AC54" s="37"/>
      <c r="AD54" s="37"/>
      <c r="AE54" s="37"/>
      <c r="AF54" s="37"/>
      <c r="AG54" s="37"/>
      <c r="AH54" s="37"/>
      <c r="AI54" s="37"/>
      <c r="AJ54" s="37"/>
      <c r="AK54" s="37"/>
      <c r="AL54" s="37"/>
    </row>
    <row r="55" spans="1:38" s="38" customFormat="1" ht="45" x14ac:dyDescent="0.25">
      <c r="A55" s="37"/>
      <c r="B55" s="39"/>
      <c r="C55" s="303"/>
      <c r="D55" s="309"/>
      <c r="E55" s="303"/>
      <c r="F55" s="226" t="s">
        <v>45</v>
      </c>
      <c r="G55" s="275" t="s">
        <v>149</v>
      </c>
      <c r="H55" s="275" t="s">
        <v>489</v>
      </c>
      <c r="I55" s="275" t="s">
        <v>36</v>
      </c>
      <c r="J55" s="283" t="s">
        <v>304</v>
      </c>
      <c r="K55" s="285">
        <v>0.97</v>
      </c>
      <c r="L55" s="286">
        <v>1</v>
      </c>
      <c r="M55" s="289">
        <v>5</v>
      </c>
      <c r="N55" s="207" t="s">
        <v>150</v>
      </c>
      <c r="O55" s="135"/>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s="38" customFormat="1" ht="60" x14ac:dyDescent="0.25">
      <c r="A56" s="37"/>
      <c r="B56" s="39"/>
      <c r="C56" s="303"/>
      <c r="D56" s="309"/>
      <c r="E56" s="303"/>
      <c r="F56" s="244" t="s">
        <v>52</v>
      </c>
      <c r="G56" s="237" t="s">
        <v>305</v>
      </c>
      <c r="H56" s="237" t="s">
        <v>543</v>
      </c>
      <c r="I56" s="237" t="s">
        <v>36</v>
      </c>
      <c r="J56" s="283" t="s">
        <v>38</v>
      </c>
      <c r="K56" s="285">
        <v>0.95</v>
      </c>
      <c r="L56" s="240">
        <v>0.56000000000000005</v>
      </c>
      <c r="M56" s="278">
        <v>5</v>
      </c>
      <c r="N56" s="109" t="s">
        <v>191</v>
      </c>
      <c r="O56" s="135"/>
      <c r="P56" s="37"/>
      <c r="Q56" s="37"/>
      <c r="R56" s="37"/>
      <c r="S56" s="37"/>
      <c r="T56" s="37"/>
      <c r="U56" s="37"/>
      <c r="V56" s="37"/>
      <c r="W56" s="37"/>
      <c r="X56" s="37"/>
      <c r="Y56" s="37"/>
      <c r="Z56" s="37"/>
      <c r="AA56" s="37"/>
      <c r="AB56" s="37"/>
      <c r="AC56" s="37"/>
      <c r="AD56" s="37"/>
      <c r="AE56" s="37"/>
      <c r="AF56" s="37"/>
      <c r="AG56" s="37"/>
      <c r="AH56" s="37"/>
      <c r="AI56" s="37"/>
      <c r="AJ56" s="37"/>
      <c r="AK56" s="37"/>
      <c r="AL56" s="37"/>
    </row>
    <row r="57" spans="1:38" s="38" customFormat="1" ht="60" x14ac:dyDescent="0.25">
      <c r="A57" s="37"/>
      <c r="B57" s="39"/>
      <c r="C57" s="303"/>
      <c r="D57" s="309"/>
      <c r="E57" s="303"/>
      <c r="F57" s="244" t="s">
        <v>52</v>
      </c>
      <c r="G57" s="237" t="s">
        <v>404</v>
      </c>
      <c r="H57" s="237" t="s">
        <v>422</v>
      </c>
      <c r="I57" s="237" t="s">
        <v>36</v>
      </c>
      <c r="J57" s="283" t="s">
        <v>38</v>
      </c>
      <c r="K57" s="290">
        <v>7</v>
      </c>
      <c r="L57" s="242" t="s">
        <v>464</v>
      </c>
      <c r="M57" s="278">
        <v>5</v>
      </c>
      <c r="N57" s="109" t="s">
        <v>192</v>
      </c>
      <c r="O57" s="135"/>
      <c r="P57" s="37"/>
      <c r="Q57" s="37"/>
      <c r="R57" s="37"/>
      <c r="S57" s="37"/>
      <c r="T57" s="37"/>
      <c r="U57" s="37"/>
      <c r="V57" s="37"/>
      <c r="W57" s="37"/>
      <c r="X57" s="37"/>
      <c r="Y57" s="37"/>
      <c r="Z57" s="37"/>
      <c r="AA57" s="37"/>
      <c r="AB57" s="37"/>
      <c r="AC57" s="37"/>
      <c r="AD57" s="37"/>
      <c r="AE57" s="37"/>
      <c r="AF57" s="37"/>
      <c r="AG57" s="37"/>
      <c r="AH57" s="37"/>
      <c r="AI57" s="37"/>
      <c r="AJ57" s="37"/>
      <c r="AK57" s="37"/>
      <c r="AL57" s="37"/>
    </row>
    <row r="58" spans="1:38" s="38" customFormat="1" ht="75" x14ac:dyDescent="0.25">
      <c r="A58" s="37"/>
      <c r="B58" s="39"/>
      <c r="C58" s="303"/>
      <c r="D58" s="309"/>
      <c r="E58" s="303"/>
      <c r="F58" s="244" t="s">
        <v>46</v>
      </c>
      <c r="G58" s="237" t="s">
        <v>140</v>
      </c>
      <c r="H58" s="237" t="s">
        <v>544</v>
      </c>
      <c r="I58" s="237" t="s">
        <v>36</v>
      </c>
      <c r="J58" s="283" t="s">
        <v>38</v>
      </c>
      <c r="K58" s="235">
        <v>0.4</v>
      </c>
      <c r="L58" s="240">
        <v>0.04</v>
      </c>
      <c r="M58" s="278">
        <v>1</v>
      </c>
      <c r="N58" s="109" t="s">
        <v>83</v>
      </c>
      <c r="O58" s="135"/>
      <c r="P58" s="37"/>
      <c r="Q58" s="37"/>
      <c r="R58" s="37"/>
      <c r="S58" s="37"/>
      <c r="T58" s="37"/>
      <c r="U58" s="37"/>
      <c r="V58" s="37"/>
      <c r="W58" s="37"/>
      <c r="X58" s="37"/>
      <c r="Y58" s="37"/>
      <c r="Z58" s="37"/>
      <c r="AA58" s="37"/>
      <c r="AB58" s="37"/>
      <c r="AC58" s="37"/>
      <c r="AD58" s="37"/>
      <c r="AE58" s="37"/>
      <c r="AF58" s="37"/>
      <c r="AG58" s="37"/>
      <c r="AH58" s="37"/>
      <c r="AI58" s="37"/>
      <c r="AJ58" s="37"/>
      <c r="AK58" s="37"/>
      <c r="AL58" s="37"/>
    </row>
    <row r="59" spans="1:38" s="38" customFormat="1" ht="90" x14ac:dyDescent="0.25">
      <c r="A59" s="37"/>
      <c r="B59" s="39"/>
      <c r="C59" s="303"/>
      <c r="D59" s="309"/>
      <c r="E59" s="303"/>
      <c r="F59" s="244" t="s">
        <v>46</v>
      </c>
      <c r="G59" s="237" t="s">
        <v>366</v>
      </c>
      <c r="H59" s="237" t="s">
        <v>545</v>
      </c>
      <c r="I59" s="237" t="s">
        <v>36</v>
      </c>
      <c r="J59" s="239" t="s">
        <v>40</v>
      </c>
      <c r="K59" s="235">
        <v>0.9</v>
      </c>
      <c r="L59" s="240"/>
      <c r="M59" s="278"/>
      <c r="N59" s="109" t="s">
        <v>84</v>
      </c>
      <c r="O59" s="135"/>
      <c r="P59" s="37"/>
      <c r="Q59" s="37"/>
      <c r="R59" s="37"/>
      <c r="S59" s="37"/>
      <c r="T59" s="37"/>
      <c r="U59" s="37"/>
      <c r="V59" s="37"/>
      <c r="W59" s="37"/>
      <c r="X59" s="37"/>
      <c r="Y59" s="37"/>
      <c r="Z59" s="37"/>
      <c r="AA59" s="37"/>
      <c r="AB59" s="37"/>
      <c r="AC59" s="37"/>
      <c r="AD59" s="37"/>
      <c r="AE59" s="37"/>
      <c r="AF59" s="37"/>
      <c r="AG59" s="37"/>
      <c r="AH59" s="37"/>
      <c r="AI59" s="37"/>
      <c r="AJ59" s="37"/>
      <c r="AK59" s="37"/>
      <c r="AL59" s="37"/>
    </row>
    <row r="60" spans="1:38" s="38" customFormat="1" ht="75" x14ac:dyDescent="0.25">
      <c r="A60" s="37"/>
      <c r="B60" s="39"/>
      <c r="C60" s="303"/>
      <c r="D60" s="309"/>
      <c r="E60" s="303"/>
      <c r="F60" s="244" t="s">
        <v>46</v>
      </c>
      <c r="G60" s="237" t="s">
        <v>458</v>
      </c>
      <c r="H60" s="244" t="s">
        <v>546</v>
      </c>
      <c r="I60" s="237" t="s">
        <v>36</v>
      </c>
      <c r="J60" s="239" t="s">
        <v>40</v>
      </c>
      <c r="K60" s="285">
        <v>0.95</v>
      </c>
      <c r="L60" s="240"/>
      <c r="M60" s="278"/>
      <c r="N60" s="109" t="s">
        <v>85</v>
      </c>
      <c r="O60" s="135"/>
      <c r="P60" s="37"/>
      <c r="Q60" s="37"/>
      <c r="R60" s="37"/>
      <c r="S60" s="37"/>
      <c r="T60" s="37"/>
      <c r="U60" s="37"/>
      <c r="V60" s="37"/>
      <c r="W60" s="37"/>
      <c r="X60" s="37"/>
      <c r="Y60" s="37"/>
      <c r="Z60" s="37"/>
      <c r="AA60" s="37"/>
      <c r="AB60" s="37"/>
      <c r="AC60" s="37"/>
      <c r="AD60" s="37"/>
      <c r="AE60" s="37"/>
      <c r="AF60" s="37"/>
      <c r="AG60" s="37"/>
      <c r="AH60" s="37"/>
      <c r="AI60" s="37"/>
      <c r="AJ60" s="37"/>
      <c r="AK60" s="37"/>
      <c r="AL60" s="37"/>
    </row>
    <row r="61" spans="1:38" s="38" customFormat="1" ht="60" x14ac:dyDescent="0.25">
      <c r="A61" s="37"/>
      <c r="B61" s="39"/>
      <c r="C61" s="303"/>
      <c r="D61" s="309"/>
      <c r="E61" s="303"/>
      <c r="F61" s="244" t="s">
        <v>160</v>
      </c>
      <c r="G61" s="237" t="s">
        <v>408</v>
      </c>
      <c r="H61" s="237" t="s">
        <v>409</v>
      </c>
      <c r="I61" s="237" t="s">
        <v>39</v>
      </c>
      <c r="J61" s="239" t="s">
        <v>38</v>
      </c>
      <c r="K61" s="287">
        <v>30</v>
      </c>
      <c r="L61" s="242">
        <v>5</v>
      </c>
      <c r="M61" s="278">
        <v>3</v>
      </c>
      <c r="N61" s="207" t="s">
        <v>161</v>
      </c>
      <c r="O61" s="135"/>
      <c r="P61" s="37"/>
      <c r="Q61" s="37"/>
      <c r="R61" s="37"/>
      <c r="S61" s="37"/>
      <c r="T61" s="37"/>
      <c r="U61" s="37"/>
      <c r="V61" s="37"/>
      <c r="W61" s="37"/>
      <c r="X61" s="37"/>
      <c r="Y61" s="37"/>
      <c r="Z61" s="37"/>
      <c r="AA61" s="37"/>
      <c r="AB61" s="37"/>
      <c r="AC61" s="37"/>
      <c r="AD61" s="37"/>
      <c r="AE61" s="37"/>
      <c r="AF61" s="37"/>
      <c r="AG61" s="37"/>
      <c r="AH61" s="37"/>
      <c r="AI61" s="37"/>
      <c r="AJ61" s="37"/>
      <c r="AK61" s="37"/>
      <c r="AL61" s="37"/>
    </row>
    <row r="62" spans="1:38" s="38" customFormat="1" ht="135" x14ac:dyDescent="0.25">
      <c r="A62" s="37"/>
      <c r="B62" s="39"/>
      <c r="C62" s="303"/>
      <c r="D62" s="309"/>
      <c r="E62" s="303"/>
      <c r="F62" s="237" t="s">
        <v>96</v>
      </c>
      <c r="G62" s="237" t="s">
        <v>477</v>
      </c>
      <c r="H62" s="237" t="s">
        <v>547</v>
      </c>
      <c r="I62" s="237" t="s">
        <v>43</v>
      </c>
      <c r="J62" s="239" t="s">
        <v>38</v>
      </c>
      <c r="K62" s="285">
        <v>0.8</v>
      </c>
      <c r="L62" s="237">
        <v>0</v>
      </c>
      <c r="M62" s="278">
        <v>1</v>
      </c>
      <c r="N62" s="207" t="s">
        <v>86</v>
      </c>
      <c r="O62" s="135"/>
      <c r="P62" s="37"/>
      <c r="Q62" s="37"/>
      <c r="R62" s="37"/>
      <c r="S62" s="37"/>
      <c r="T62" s="37"/>
      <c r="U62" s="37"/>
      <c r="V62" s="37"/>
      <c r="W62" s="37"/>
      <c r="X62" s="37"/>
      <c r="Y62" s="37"/>
      <c r="Z62" s="37"/>
      <c r="AA62" s="37"/>
      <c r="AB62" s="37"/>
      <c r="AC62" s="37"/>
      <c r="AD62" s="37"/>
      <c r="AE62" s="37"/>
      <c r="AF62" s="37"/>
      <c r="AG62" s="37"/>
      <c r="AH62" s="37"/>
      <c r="AI62" s="37"/>
      <c r="AJ62" s="37"/>
      <c r="AK62" s="37"/>
      <c r="AL62" s="37"/>
    </row>
    <row r="63" spans="1:38" s="38" customFormat="1" ht="120" x14ac:dyDescent="0.25">
      <c r="A63" s="37"/>
      <c r="B63" s="39"/>
      <c r="C63" s="303"/>
      <c r="D63" s="309"/>
      <c r="E63" s="303"/>
      <c r="F63" s="237" t="s">
        <v>96</v>
      </c>
      <c r="G63" s="237" t="s">
        <v>479</v>
      </c>
      <c r="H63" s="237" t="s">
        <v>548</v>
      </c>
      <c r="I63" s="237" t="s">
        <v>43</v>
      </c>
      <c r="J63" s="239" t="s">
        <v>38</v>
      </c>
      <c r="K63" s="285">
        <v>1</v>
      </c>
      <c r="L63" s="237">
        <v>0</v>
      </c>
      <c r="M63" s="278">
        <v>1</v>
      </c>
      <c r="N63" s="207" t="s">
        <v>428</v>
      </c>
      <c r="O63" s="135"/>
      <c r="P63" s="37"/>
      <c r="Q63" s="37"/>
      <c r="R63" s="37"/>
      <c r="S63" s="37"/>
      <c r="T63" s="37"/>
      <c r="U63" s="37"/>
      <c r="V63" s="37"/>
      <c r="W63" s="37"/>
      <c r="X63" s="37"/>
      <c r="Y63" s="37"/>
      <c r="Z63" s="37"/>
      <c r="AA63" s="37"/>
      <c r="AB63" s="37"/>
      <c r="AC63" s="37"/>
      <c r="AD63" s="37"/>
      <c r="AE63" s="37"/>
      <c r="AF63" s="37"/>
      <c r="AG63" s="37"/>
      <c r="AH63" s="37"/>
      <c r="AI63" s="37"/>
      <c r="AJ63" s="37"/>
      <c r="AK63" s="37"/>
      <c r="AL63" s="37"/>
    </row>
    <row r="64" spans="1:38" s="38" customFormat="1" ht="105" x14ac:dyDescent="0.25">
      <c r="A64" s="37"/>
      <c r="B64" s="39"/>
      <c r="C64" s="308" t="s">
        <v>141</v>
      </c>
      <c r="D64" s="309"/>
      <c r="E64" s="308" t="s">
        <v>142</v>
      </c>
      <c r="F64" s="244" t="s">
        <v>229</v>
      </c>
      <c r="G64" s="275" t="s">
        <v>233</v>
      </c>
      <c r="H64" s="237" t="s">
        <v>549</v>
      </c>
      <c r="I64" s="237" t="s">
        <v>36</v>
      </c>
      <c r="J64" s="239" t="s">
        <v>40</v>
      </c>
      <c r="K64" s="285">
        <v>1</v>
      </c>
      <c r="L64" s="235"/>
      <c r="M64" s="278"/>
      <c r="N64" s="109" t="s">
        <v>230</v>
      </c>
      <c r="O64" s="135"/>
      <c r="P64" s="37"/>
      <c r="Q64" s="37"/>
      <c r="R64" s="37"/>
      <c r="S64" s="37"/>
      <c r="T64" s="37"/>
      <c r="U64" s="37"/>
      <c r="V64" s="37"/>
      <c r="W64" s="37"/>
      <c r="X64" s="37"/>
      <c r="Y64" s="37"/>
      <c r="Z64" s="37"/>
      <c r="AA64" s="37"/>
      <c r="AB64" s="37"/>
      <c r="AC64" s="37"/>
      <c r="AD64" s="37"/>
      <c r="AE64" s="37"/>
      <c r="AF64" s="37"/>
      <c r="AG64" s="37"/>
      <c r="AH64" s="37"/>
      <c r="AI64" s="37"/>
      <c r="AJ64" s="37"/>
      <c r="AK64" s="37"/>
      <c r="AL64" s="37"/>
    </row>
    <row r="65" spans="1:16384" s="38" customFormat="1" ht="75" x14ac:dyDescent="0.25">
      <c r="A65" s="37"/>
      <c r="B65" s="39"/>
      <c r="C65" s="309"/>
      <c r="D65" s="309"/>
      <c r="E65" s="309"/>
      <c r="F65" s="244" t="s">
        <v>229</v>
      </c>
      <c r="G65" s="238" t="s">
        <v>232</v>
      </c>
      <c r="H65" s="238" t="s">
        <v>235</v>
      </c>
      <c r="I65" s="238" t="s">
        <v>36</v>
      </c>
      <c r="J65" s="291" t="s">
        <v>40</v>
      </c>
      <c r="K65" s="285">
        <v>1</v>
      </c>
      <c r="L65" s="235"/>
      <c r="M65" s="278"/>
      <c r="N65" s="109" t="s">
        <v>231</v>
      </c>
      <c r="O65" s="135"/>
      <c r="P65" s="37"/>
      <c r="Q65" s="37"/>
      <c r="R65" s="37"/>
      <c r="S65" s="37"/>
      <c r="T65" s="37"/>
      <c r="U65" s="37"/>
      <c r="V65" s="37"/>
      <c r="W65" s="37"/>
      <c r="X65" s="37"/>
      <c r="Y65" s="37"/>
      <c r="Z65" s="37"/>
      <c r="AA65" s="37"/>
      <c r="AB65" s="37"/>
      <c r="AC65" s="37"/>
      <c r="AD65" s="37"/>
      <c r="AE65" s="37"/>
      <c r="AF65" s="37"/>
      <c r="AG65" s="37"/>
      <c r="AH65" s="37"/>
      <c r="AI65" s="37"/>
      <c r="AJ65" s="37"/>
      <c r="AK65" s="37"/>
      <c r="AL65" s="37"/>
    </row>
    <row r="66" spans="1:16384" s="38" customFormat="1" ht="105" x14ac:dyDescent="0.25">
      <c r="A66" s="37"/>
      <c r="B66" s="39"/>
      <c r="C66" s="309"/>
      <c r="D66" s="309"/>
      <c r="E66" s="309"/>
      <c r="F66" s="227" t="s">
        <v>229</v>
      </c>
      <c r="G66" s="292" t="s">
        <v>314</v>
      </c>
      <c r="H66" s="292" t="s">
        <v>315</v>
      </c>
      <c r="I66" s="292" t="s">
        <v>36</v>
      </c>
      <c r="J66" s="293" t="s">
        <v>40</v>
      </c>
      <c r="K66" s="294">
        <v>0.4</v>
      </c>
      <c r="L66" s="295"/>
      <c r="M66" s="296"/>
      <c r="N66" s="200" t="s">
        <v>316</v>
      </c>
      <c r="O66" s="135"/>
      <c r="P66" s="37"/>
      <c r="Q66" s="37"/>
      <c r="R66" s="37"/>
      <c r="S66" s="37"/>
      <c r="T66" s="37"/>
      <c r="U66" s="37"/>
      <c r="V66" s="37"/>
      <c r="W66" s="37"/>
      <c r="X66" s="37"/>
      <c r="Y66" s="37"/>
      <c r="Z66" s="37"/>
      <c r="AA66" s="37"/>
      <c r="AB66" s="37"/>
      <c r="AC66" s="37"/>
      <c r="AD66" s="37"/>
      <c r="AE66" s="37"/>
      <c r="AF66" s="37"/>
      <c r="AG66" s="37"/>
      <c r="AH66" s="37"/>
      <c r="AI66" s="37"/>
      <c r="AJ66" s="37"/>
      <c r="AK66" s="37"/>
      <c r="AL66" s="37"/>
    </row>
    <row r="67" spans="1:16384" s="38" customFormat="1" ht="90" x14ac:dyDescent="0.25">
      <c r="A67" s="37"/>
      <c r="B67" s="39"/>
      <c r="C67" s="302"/>
      <c r="D67" s="302"/>
      <c r="E67" s="302"/>
      <c r="F67" s="244" t="s">
        <v>70</v>
      </c>
      <c r="G67" s="237" t="s">
        <v>398</v>
      </c>
      <c r="H67" s="237" t="s">
        <v>559</v>
      </c>
      <c r="I67" s="237" t="s">
        <v>36</v>
      </c>
      <c r="J67" s="239" t="s">
        <v>40</v>
      </c>
      <c r="K67" s="285">
        <v>0.9</v>
      </c>
      <c r="L67" s="235"/>
      <c r="M67" s="278"/>
      <c r="N67" s="109" t="s">
        <v>421</v>
      </c>
      <c r="O67" s="135"/>
      <c r="P67" s="37"/>
      <c r="Q67" s="37"/>
      <c r="R67" s="37"/>
      <c r="S67" s="37"/>
      <c r="T67" s="37"/>
      <c r="U67" s="37"/>
      <c r="V67" s="37"/>
      <c r="W67" s="37"/>
      <c r="X67" s="37"/>
      <c r="Y67" s="37"/>
      <c r="Z67" s="37"/>
      <c r="AA67" s="37"/>
      <c r="AB67" s="37"/>
      <c r="AC67" s="37"/>
      <c r="AD67" s="37"/>
      <c r="AE67" s="37"/>
      <c r="AF67" s="37"/>
      <c r="AG67" s="37"/>
      <c r="AH67" s="37"/>
      <c r="AI67" s="37"/>
      <c r="AJ67" s="37"/>
      <c r="AK67" s="37"/>
      <c r="AL67" s="37"/>
    </row>
    <row r="68" spans="1:16384" s="38" customFormat="1" ht="105" x14ac:dyDescent="0.25">
      <c r="A68" s="37"/>
      <c r="B68" s="39"/>
      <c r="C68" s="302" t="s">
        <v>139</v>
      </c>
      <c r="D68" s="302" t="s">
        <v>162</v>
      </c>
      <c r="E68" s="189" t="s">
        <v>41</v>
      </c>
      <c r="F68" s="243" t="s">
        <v>166</v>
      </c>
      <c r="G68" s="236" t="s">
        <v>178</v>
      </c>
      <c r="H68" s="236" t="s">
        <v>179</v>
      </c>
      <c r="I68" s="236" t="s">
        <v>36</v>
      </c>
      <c r="J68" s="236" t="s">
        <v>40</v>
      </c>
      <c r="K68" s="297">
        <v>0.6</v>
      </c>
      <c r="L68" s="298"/>
      <c r="M68" s="299"/>
      <c r="N68" s="201" t="s">
        <v>167</v>
      </c>
      <c r="O68" s="135"/>
      <c r="P68" s="37"/>
      <c r="Q68" s="37"/>
      <c r="R68" s="37"/>
      <c r="S68" s="37"/>
      <c r="T68" s="37"/>
      <c r="U68" s="37"/>
      <c r="V68" s="37"/>
      <c r="W68" s="37"/>
      <c r="X68" s="37"/>
      <c r="Y68" s="37"/>
      <c r="Z68" s="37"/>
      <c r="AA68" s="37"/>
      <c r="AB68" s="37"/>
      <c r="AC68" s="37"/>
      <c r="AD68" s="37"/>
      <c r="AE68" s="37"/>
      <c r="AF68" s="37"/>
      <c r="AG68" s="37"/>
      <c r="AH68" s="37"/>
      <c r="AI68" s="37"/>
      <c r="AJ68" s="37"/>
      <c r="AK68" s="37"/>
      <c r="AL68" s="37"/>
    </row>
    <row r="69" spans="1:16384" s="38" customFormat="1" ht="60" x14ac:dyDescent="0.25">
      <c r="A69" s="37"/>
      <c r="B69" s="39"/>
      <c r="C69" s="303"/>
      <c r="D69" s="303"/>
      <c r="E69" s="303" t="s">
        <v>143</v>
      </c>
      <c r="F69" s="244" t="s">
        <v>166</v>
      </c>
      <c r="G69" s="237" t="s">
        <v>177</v>
      </c>
      <c r="H69" s="237" t="s">
        <v>47</v>
      </c>
      <c r="I69" s="237" t="s">
        <v>36</v>
      </c>
      <c r="J69" s="239" t="s">
        <v>38</v>
      </c>
      <c r="K69" s="235">
        <v>0.8</v>
      </c>
      <c r="L69" s="241">
        <v>0.68</v>
      </c>
      <c r="M69" s="278">
        <v>5</v>
      </c>
      <c r="N69" s="207" t="s">
        <v>168</v>
      </c>
      <c r="O69" s="135"/>
      <c r="P69" s="37"/>
      <c r="Q69" s="37"/>
      <c r="R69" s="37"/>
      <c r="S69" s="37"/>
      <c r="T69" s="37"/>
      <c r="U69" s="37"/>
      <c r="V69" s="37"/>
      <c r="W69" s="37"/>
      <c r="X69" s="37"/>
      <c r="Y69" s="37"/>
      <c r="Z69" s="37"/>
      <c r="AA69" s="37"/>
      <c r="AB69" s="37"/>
      <c r="AC69" s="37"/>
      <c r="AD69" s="37"/>
      <c r="AE69" s="37"/>
      <c r="AF69" s="37"/>
      <c r="AG69" s="37"/>
      <c r="AH69" s="37"/>
      <c r="AI69" s="37"/>
      <c r="AJ69" s="37"/>
      <c r="AK69" s="37"/>
      <c r="AL69" s="37"/>
    </row>
    <row r="70" spans="1:16384" ht="105" x14ac:dyDescent="0.25">
      <c r="B70" s="39"/>
      <c r="C70" s="303"/>
      <c r="D70" s="303"/>
      <c r="E70" s="303"/>
      <c r="F70" s="244" t="s">
        <v>166</v>
      </c>
      <c r="G70" s="237" t="s">
        <v>49</v>
      </c>
      <c r="H70" s="237" t="s">
        <v>50</v>
      </c>
      <c r="I70" s="237" t="s">
        <v>36</v>
      </c>
      <c r="J70" s="239" t="s">
        <v>40</v>
      </c>
      <c r="K70" s="235">
        <v>0.4</v>
      </c>
      <c r="L70" s="241"/>
      <c r="M70" s="278"/>
      <c r="N70" s="109" t="s">
        <v>182</v>
      </c>
      <c r="O70" s="135"/>
      <c r="P70" s="37"/>
      <c r="Q70" s="37"/>
      <c r="R70" s="37"/>
      <c r="S70" s="37"/>
      <c r="T70" s="37"/>
      <c r="U70" s="37"/>
      <c r="V70" s="37"/>
      <c r="W70" s="37"/>
      <c r="X70" s="37"/>
      <c r="Y70" s="37"/>
      <c r="Z70" s="37"/>
      <c r="AA70" s="37"/>
      <c r="AB70" s="37"/>
      <c r="AC70" s="37"/>
      <c r="AD70" s="37"/>
      <c r="AE70" s="37"/>
      <c r="AF70" s="37"/>
      <c r="AG70" s="37"/>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c r="ALM70" s="38"/>
      <c r="ALN70" s="38"/>
      <c r="ALO70" s="38"/>
      <c r="ALP70" s="38"/>
      <c r="ALQ70" s="38"/>
      <c r="ALR70" s="38"/>
      <c r="ALS70" s="38"/>
      <c r="ALT70" s="38"/>
      <c r="ALU70" s="38"/>
      <c r="ALV70" s="38"/>
      <c r="ALW70" s="38"/>
      <c r="ALX70" s="38"/>
      <c r="ALY70" s="38"/>
      <c r="ALZ70" s="38"/>
      <c r="AMA70" s="38"/>
      <c r="AMB70" s="38"/>
      <c r="AMC70" s="38"/>
      <c r="AMD70" s="38"/>
      <c r="AME70" s="38"/>
      <c r="AMF70" s="38"/>
      <c r="AMG70" s="38"/>
      <c r="AMH70" s="38"/>
      <c r="AMI70" s="38"/>
      <c r="AMJ70" s="38"/>
      <c r="AMK70" s="38"/>
      <c r="AML70" s="38"/>
      <c r="AMM70" s="38"/>
      <c r="AMN70" s="38"/>
      <c r="AMO70" s="38"/>
      <c r="AMP70" s="38"/>
      <c r="AMQ70" s="38"/>
      <c r="AMR70" s="38"/>
      <c r="AMS70" s="38"/>
      <c r="AMT70" s="38"/>
      <c r="AMU70" s="38"/>
      <c r="AMV70" s="38"/>
      <c r="AMW70" s="38"/>
      <c r="AMX70" s="38"/>
      <c r="AMY70" s="38"/>
      <c r="AMZ70" s="38"/>
      <c r="ANA70" s="38"/>
      <c r="ANB70" s="38"/>
      <c r="ANC70" s="38"/>
      <c r="AND70" s="38"/>
      <c r="ANE70" s="38"/>
      <c r="ANF70" s="38"/>
      <c r="ANG70" s="38"/>
      <c r="ANH70" s="38"/>
      <c r="ANI70" s="38"/>
      <c r="ANJ70" s="38"/>
      <c r="ANK70" s="38"/>
      <c r="ANL70" s="38"/>
      <c r="ANM70" s="38"/>
      <c r="ANN70" s="38"/>
      <c r="ANO70" s="38"/>
      <c r="ANP70" s="38"/>
      <c r="ANQ70" s="38"/>
      <c r="ANR70" s="38"/>
      <c r="ANS70" s="38"/>
      <c r="ANT70" s="38"/>
      <c r="ANU70" s="38"/>
      <c r="ANV70" s="38"/>
      <c r="ANW70" s="38"/>
      <c r="ANX70" s="38"/>
      <c r="ANY70" s="38"/>
      <c r="ANZ70" s="38"/>
      <c r="AOA70" s="38"/>
      <c r="AOB70" s="38"/>
      <c r="AOC70" s="38"/>
      <c r="AOD70" s="38"/>
      <c r="AOE70" s="38"/>
      <c r="AOF70" s="38"/>
      <c r="AOG70" s="38"/>
      <c r="AOH70" s="38"/>
      <c r="AOI70" s="38"/>
      <c r="AOJ70" s="38"/>
      <c r="AOK70" s="38"/>
      <c r="AOL70" s="38"/>
      <c r="AOM70" s="38"/>
      <c r="AON70" s="38"/>
      <c r="AOO70" s="38"/>
      <c r="AOP70" s="38"/>
      <c r="AOQ70" s="38"/>
      <c r="AOR70" s="38"/>
      <c r="AOS70" s="38"/>
      <c r="AOT70" s="38"/>
      <c r="AOU70" s="38"/>
      <c r="AOV70" s="38"/>
      <c r="AOW70" s="38"/>
      <c r="AOX70" s="38"/>
      <c r="AOY70" s="38"/>
      <c r="AOZ70" s="38"/>
      <c r="APA70" s="38"/>
      <c r="APB70" s="38"/>
      <c r="APC70" s="38"/>
      <c r="APD70" s="38"/>
      <c r="APE70" s="38"/>
      <c r="APF70" s="38"/>
      <c r="APG70" s="38"/>
      <c r="APH70" s="38"/>
      <c r="API70" s="38"/>
      <c r="APJ70" s="38"/>
      <c r="APK70" s="38"/>
      <c r="APL70" s="38"/>
      <c r="APM70" s="38"/>
      <c r="APN70" s="38"/>
      <c r="APO70" s="38"/>
      <c r="APP70" s="38"/>
      <c r="APQ70" s="38"/>
      <c r="APR70" s="38"/>
      <c r="APS70" s="38"/>
      <c r="APT70" s="38"/>
      <c r="APU70" s="38"/>
      <c r="APV70" s="38"/>
      <c r="APW70" s="38"/>
      <c r="APX70" s="38"/>
      <c r="APY70" s="38"/>
      <c r="APZ70" s="38"/>
      <c r="AQA70" s="38"/>
      <c r="AQB70" s="38"/>
      <c r="AQC70" s="38"/>
      <c r="AQD70" s="38"/>
      <c r="AQE70" s="38"/>
      <c r="AQF70" s="38"/>
      <c r="AQG70" s="38"/>
      <c r="AQH70" s="38"/>
      <c r="AQI70" s="38"/>
      <c r="AQJ70" s="38"/>
      <c r="AQK70" s="38"/>
      <c r="AQL70" s="38"/>
      <c r="AQM70" s="38"/>
      <c r="AQN70" s="38"/>
      <c r="AQO70" s="38"/>
      <c r="AQP70" s="38"/>
      <c r="AQQ70" s="38"/>
      <c r="AQR70" s="38"/>
      <c r="AQS70" s="38"/>
      <c r="AQT70" s="38"/>
      <c r="AQU70" s="38"/>
      <c r="AQV70" s="38"/>
      <c r="AQW70" s="38"/>
      <c r="AQX70" s="38"/>
      <c r="AQY70" s="38"/>
      <c r="AQZ70" s="38"/>
      <c r="ARA70" s="38"/>
      <c r="ARB70" s="38"/>
      <c r="ARC70" s="38"/>
      <c r="ARD70" s="38"/>
      <c r="ARE70" s="38"/>
      <c r="ARF70" s="38"/>
      <c r="ARG70" s="38"/>
      <c r="ARH70" s="38"/>
      <c r="ARI70" s="38"/>
      <c r="ARJ70" s="38"/>
      <c r="ARK70" s="38"/>
      <c r="ARL70" s="38"/>
      <c r="ARM70" s="38"/>
      <c r="ARN70" s="38"/>
      <c r="ARO70" s="38"/>
      <c r="ARP70" s="38"/>
      <c r="ARQ70" s="38"/>
      <c r="ARR70" s="38"/>
      <c r="ARS70" s="38"/>
      <c r="ART70" s="38"/>
      <c r="ARU70" s="38"/>
      <c r="ARV70" s="38"/>
      <c r="ARW70" s="38"/>
      <c r="ARX70" s="38"/>
      <c r="ARY70" s="38"/>
      <c r="ARZ70" s="38"/>
      <c r="ASA70" s="38"/>
      <c r="ASB70" s="38"/>
      <c r="ASC70" s="38"/>
      <c r="ASD70" s="38"/>
      <c r="ASE70" s="38"/>
      <c r="ASF70" s="38"/>
      <c r="ASG70" s="38"/>
      <c r="ASH70" s="38"/>
      <c r="ASI70" s="38"/>
      <c r="ASJ70" s="38"/>
      <c r="ASK70" s="38"/>
      <c r="ASL70" s="38"/>
      <c r="ASM70" s="38"/>
      <c r="ASN70" s="38"/>
      <c r="ASO70" s="38"/>
      <c r="ASP70" s="38"/>
      <c r="ASQ70" s="38"/>
      <c r="ASR70" s="38"/>
      <c r="ASS70" s="38"/>
      <c r="AST70" s="38"/>
      <c r="ASU70" s="38"/>
      <c r="ASV70" s="38"/>
      <c r="ASW70" s="38"/>
      <c r="ASX70" s="38"/>
      <c r="ASY70" s="38"/>
      <c r="ASZ70" s="38"/>
      <c r="ATA70" s="38"/>
      <c r="ATB70" s="38"/>
      <c r="ATC70" s="38"/>
      <c r="ATD70" s="38"/>
      <c r="ATE70" s="38"/>
      <c r="ATF70" s="38"/>
      <c r="ATG70" s="38"/>
      <c r="ATH70" s="38"/>
      <c r="ATI70" s="38"/>
      <c r="ATJ70" s="38"/>
      <c r="ATK70" s="38"/>
      <c r="ATL70" s="38"/>
      <c r="ATM70" s="38"/>
      <c r="ATN70" s="38"/>
      <c r="ATO70" s="38"/>
      <c r="ATP70" s="38"/>
      <c r="ATQ70" s="38"/>
      <c r="ATR70" s="38"/>
      <c r="ATS70" s="38"/>
      <c r="ATT70" s="38"/>
      <c r="ATU70" s="38"/>
      <c r="ATV70" s="38"/>
      <c r="ATW70" s="38"/>
      <c r="ATX70" s="38"/>
      <c r="ATY70" s="38"/>
      <c r="ATZ70" s="38"/>
      <c r="AUA70" s="38"/>
      <c r="AUB70" s="38"/>
      <c r="AUC70" s="38"/>
      <c r="AUD70" s="38"/>
      <c r="AUE70" s="38"/>
      <c r="AUF70" s="38"/>
      <c r="AUG70" s="38"/>
      <c r="AUH70" s="38"/>
      <c r="AUI70" s="38"/>
      <c r="AUJ70" s="38"/>
      <c r="AUK70" s="38"/>
      <c r="AUL70" s="38"/>
      <c r="AUM70" s="38"/>
      <c r="AUN70" s="38"/>
      <c r="AUO70" s="38"/>
      <c r="AUP70" s="38"/>
      <c r="AUQ70" s="38"/>
      <c r="AUR70" s="38"/>
      <c r="AUS70" s="38"/>
      <c r="AUT70" s="38"/>
      <c r="AUU70" s="38"/>
      <c r="AUV70" s="38"/>
      <c r="AUW70" s="38"/>
      <c r="AUX70" s="38"/>
      <c r="AUY70" s="38"/>
      <c r="AUZ70" s="38"/>
      <c r="AVA70" s="38"/>
      <c r="AVB70" s="38"/>
      <c r="AVC70" s="38"/>
      <c r="AVD70" s="38"/>
      <c r="AVE70" s="38"/>
      <c r="AVF70" s="38"/>
      <c r="AVG70" s="38"/>
      <c r="AVH70" s="38"/>
      <c r="AVI70" s="38"/>
      <c r="AVJ70" s="38"/>
      <c r="AVK70" s="38"/>
      <c r="AVL70" s="38"/>
      <c r="AVM70" s="38"/>
      <c r="AVN70" s="38"/>
      <c r="AVO70" s="38"/>
      <c r="AVP70" s="38"/>
      <c r="AVQ70" s="38"/>
      <c r="AVR70" s="38"/>
      <c r="AVS70" s="38"/>
      <c r="AVT70" s="38"/>
      <c r="AVU70" s="38"/>
      <c r="AVV70" s="38"/>
      <c r="AVW70" s="38"/>
      <c r="AVX70" s="38"/>
      <c r="AVY70" s="38"/>
      <c r="AVZ70" s="38"/>
      <c r="AWA70" s="38"/>
      <c r="AWB70" s="38"/>
      <c r="AWC70" s="38"/>
      <c r="AWD70" s="38"/>
      <c r="AWE70" s="38"/>
      <c r="AWF70" s="38"/>
      <c r="AWG70" s="38"/>
      <c r="AWH70" s="38"/>
      <c r="AWI70" s="38"/>
      <c r="AWJ70" s="38"/>
      <c r="AWK70" s="38"/>
      <c r="AWL70" s="38"/>
      <c r="AWM70" s="38"/>
      <c r="AWN70" s="38"/>
      <c r="AWO70" s="38"/>
      <c r="AWP70" s="38"/>
      <c r="AWQ70" s="38"/>
      <c r="AWR70" s="38"/>
      <c r="AWS70" s="38"/>
      <c r="AWT70" s="38"/>
      <c r="AWU70" s="38"/>
      <c r="AWV70" s="38"/>
      <c r="AWW70" s="38"/>
      <c r="AWX70" s="38"/>
      <c r="AWY70" s="38"/>
      <c r="AWZ70" s="38"/>
      <c r="AXA70" s="38"/>
      <c r="AXB70" s="38"/>
      <c r="AXC70" s="38"/>
      <c r="AXD70" s="38"/>
      <c r="AXE70" s="38"/>
      <c r="AXF70" s="38"/>
      <c r="AXG70" s="38"/>
      <c r="AXH70" s="38"/>
      <c r="AXI70" s="38"/>
      <c r="AXJ70" s="38"/>
      <c r="AXK70" s="38"/>
      <c r="AXL70" s="38"/>
      <c r="AXM70" s="38"/>
      <c r="AXN70" s="38"/>
      <c r="AXO70" s="38"/>
      <c r="AXP70" s="38"/>
      <c r="AXQ70" s="38"/>
      <c r="AXR70" s="38"/>
      <c r="AXS70" s="38"/>
      <c r="AXT70" s="38"/>
      <c r="AXU70" s="38"/>
      <c r="AXV70" s="38"/>
      <c r="AXW70" s="38"/>
      <c r="AXX70" s="38"/>
      <c r="AXY70" s="38"/>
      <c r="AXZ70" s="38"/>
      <c r="AYA70" s="38"/>
      <c r="AYB70" s="38"/>
      <c r="AYC70" s="38"/>
      <c r="AYD70" s="38"/>
      <c r="AYE70" s="38"/>
      <c r="AYF70" s="38"/>
      <c r="AYG70" s="38"/>
      <c r="AYH70" s="38"/>
      <c r="AYI70" s="38"/>
      <c r="AYJ70" s="38"/>
      <c r="AYK70" s="38"/>
      <c r="AYL70" s="38"/>
      <c r="AYM70" s="38"/>
      <c r="AYN70" s="38"/>
      <c r="AYO70" s="38"/>
      <c r="AYP70" s="38"/>
      <c r="AYQ70" s="38"/>
      <c r="AYR70" s="38"/>
      <c r="AYS70" s="38"/>
      <c r="AYT70" s="38"/>
      <c r="AYU70" s="38"/>
      <c r="AYV70" s="38"/>
      <c r="AYW70" s="38"/>
      <c r="AYX70" s="38"/>
      <c r="AYY70" s="38"/>
      <c r="AYZ70" s="38"/>
      <c r="AZA70" s="38"/>
      <c r="AZB70" s="38"/>
      <c r="AZC70" s="38"/>
      <c r="AZD70" s="38"/>
      <c r="AZE70" s="38"/>
      <c r="AZF70" s="38"/>
      <c r="AZG70" s="38"/>
      <c r="AZH70" s="38"/>
      <c r="AZI70" s="38"/>
      <c r="AZJ70" s="38"/>
      <c r="AZK70" s="38"/>
      <c r="AZL70" s="38"/>
      <c r="AZM70" s="38"/>
      <c r="AZN70" s="38"/>
      <c r="AZO70" s="38"/>
      <c r="AZP70" s="38"/>
      <c r="AZQ70" s="38"/>
      <c r="AZR70" s="38"/>
      <c r="AZS70" s="38"/>
      <c r="AZT70" s="38"/>
      <c r="AZU70" s="38"/>
      <c r="AZV70" s="38"/>
      <c r="AZW70" s="38"/>
      <c r="AZX70" s="38"/>
      <c r="AZY70" s="38"/>
      <c r="AZZ70" s="38"/>
      <c r="BAA70" s="38"/>
      <c r="BAB70" s="38"/>
      <c r="BAC70" s="38"/>
      <c r="BAD70" s="38"/>
      <c r="BAE70" s="38"/>
      <c r="BAF70" s="38"/>
      <c r="BAG70" s="38"/>
      <c r="BAH70" s="38"/>
      <c r="BAI70" s="38"/>
      <c r="BAJ70" s="38"/>
      <c r="BAK70" s="38"/>
      <c r="BAL70" s="38"/>
      <c r="BAM70" s="38"/>
      <c r="BAN70" s="38"/>
      <c r="BAO70" s="38"/>
      <c r="BAP70" s="38"/>
      <c r="BAQ70" s="38"/>
      <c r="BAR70" s="38"/>
      <c r="BAS70" s="38"/>
      <c r="BAT70" s="38"/>
      <c r="BAU70" s="38"/>
      <c r="BAV70" s="38"/>
      <c r="BAW70" s="38"/>
      <c r="BAX70" s="38"/>
      <c r="BAY70" s="38"/>
      <c r="BAZ70" s="38"/>
      <c r="BBA70" s="38"/>
      <c r="BBB70" s="38"/>
      <c r="BBC70" s="38"/>
      <c r="BBD70" s="38"/>
      <c r="BBE70" s="38"/>
      <c r="BBF70" s="38"/>
      <c r="BBG70" s="38"/>
      <c r="BBH70" s="38"/>
      <c r="BBI70" s="38"/>
      <c r="BBJ70" s="38"/>
      <c r="BBK70" s="38"/>
      <c r="BBL70" s="38"/>
      <c r="BBM70" s="38"/>
      <c r="BBN70" s="38"/>
      <c r="BBO70" s="38"/>
      <c r="BBP70" s="38"/>
      <c r="BBQ70" s="38"/>
      <c r="BBR70" s="38"/>
      <c r="BBS70" s="38"/>
      <c r="BBT70" s="38"/>
      <c r="BBU70" s="38"/>
      <c r="BBV70" s="38"/>
      <c r="BBW70" s="38"/>
      <c r="BBX70" s="38"/>
      <c r="BBY70" s="38"/>
      <c r="BBZ70" s="38"/>
      <c r="BCA70" s="38"/>
      <c r="BCB70" s="38"/>
      <c r="BCC70" s="38"/>
      <c r="BCD70" s="38"/>
      <c r="BCE70" s="38"/>
      <c r="BCF70" s="38"/>
      <c r="BCG70" s="38"/>
      <c r="BCH70" s="38"/>
      <c r="BCI70" s="38"/>
      <c r="BCJ70" s="38"/>
      <c r="BCK70" s="38"/>
      <c r="BCL70" s="38"/>
      <c r="BCM70" s="38"/>
      <c r="BCN70" s="38"/>
      <c r="BCO70" s="38"/>
      <c r="BCP70" s="38"/>
      <c r="BCQ70" s="38"/>
      <c r="BCR70" s="38"/>
      <c r="BCS70" s="38"/>
      <c r="BCT70" s="38"/>
      <c r="BCU70" s="38"/>
      <c r="BCV70" s="38"/>
      <c r="BCW70" s="38"/>
      <c r="BCX70" s="38"/>
      <c r="BCY70" s="38"/>
      <c r="BCZ70" s="38"/>
      <c r="BDA70" s="38"/>
      <c r="BDB70" s="38"/>
      <c r="BDC70" s="38"/>
      <c r="BDD70" s="38"/>
      <c r="BDE70" s="38"/>
      <c r="BDF70" s="38"/>
      <c r="BDG70" s="38"/>
      <c r="BDH70" s="38"/>
      <c r="BDI70" s="38"/>
      <c r="BDJ70" s="38"/>
      <c r="BDK70" s="38"/>
      <c r="BDL70" s="38"/>
      <c r="BDM70" s="38"/>
      <c r="BDN70" s="38"/>
      <c r="BDO70" s="38"/>
      <c r="BDP70" s="38"/>
      <c r="BDQ70" s="38"/>
      <c r="BDR70" s="38"/>
      <c r="BDS70" s="38"/>
      <c r="BDT70" s="38"/>
      <c r="BDU70" s="38"/>
      <c r="BDV70" s="38"/>
      <c r="BDW70" s="38"/>
      <c r="BDX70" s="38"/>
      <c r="BDY70" s="38"/>
      <c r="BDZ70" s="38"/>
      <c r="BEA70" s="38"/>
      <c r="BEB70" s="38"/>
      <c r="BEC70" s="38"/>
      <c r="BED70" s="38"/>
      <c r="BEE70" s="38"/>
      <c r="BEF70" s="38"/>
      <c r="BEG70" s="38"/>
      <c r="BEH70" s="38"/>
      <c r="BEI70" s="38"/>
      <c r="BEJ70" s="38"/>
      <c r="BEK70" s="38"/>
      <c r="BEL70" s="38"/>
      <c r="BEM70" s="38"/>
      <c r="BEN70" s="38"/>
      <c r="BEO70" s="38"/>
      <c r="BEP70" s="38"/>
      <c r="BEQ70" s="38"/>
      <c r="BER70" s="38"/>
      <c r="BES70" s="38"/>
      <c r="BET70" s="38"/>
      <c r="BEU70" s="38"/>
      <c r="BEV70" s="38"/>
      <c r="BEW70" s="38"/>
      <c r="BEX70" s="38"/>
      <c r="BEY70" s="38"/>
      <c r="BEZ70" s="38"/>
      <c r="BFA70" s="38"/>
      <c r="BFB70" s="38"/>
      <c r="BFC70" s="38"/>
      <c r="BFD70" s="38"/>
      <c r="BFE70" s="38"/>
      <c r="BFF70" s="38"/>
      <c r="BFG70" s="38"/>
      <c r="BFH70" s="38"/>
      <c r="BFI70" s="38"/>
      <c r="BFJ70" s="38"/>
      <c r="BFK70" s="38"/>
      <c r="BFL70" s="38"/>
      <c r="BFM70" s="38"/>
      <c r="BFN70" s="38"/>
      <c r="BFO70" s="38"/>
      <c r="BFP70" s="38"/>
      <c r="BFQ70" s="38"/>
      <c r="BFR70" s="38"/>
      <c r="BFS70" s="38"/>
      <c r="BFT70" s="38"/>
      <c r="BFU70" s="38"/>
      <c r="BFV70" s="38"/>
      <c r="BFW70" s="38"/>
      <c r="BFX70" s="38"/>
      <c r="BFY70" s="38"/>
      <c r="BFZ70" s="38"/>
      <c r="BGA70" s="38"/>
      <c r="BGB70" s="38"/>
      <c r="BGC70" s="38"/>
      <c r="BGD70" s="38"/>
      <c r="BGE70" s="38"/>
      <c r="BGF70" s="38"/>
      <c r="BGG70" s="38"/>
      <c r="BGH70" s="38"/>
      <c r="BGI70" s="38"/>
      <c r="BGJ70" s="38"/>
      <c r="BGK70" s="38"/>
      <c r="BGL70" s="38"/>
      <c r="BGM70" s="38"/>
      <c r="BGN70" s="38"/>
      <c r="BGO70" s="38"/>
      <c r="BGP70" s="38"/>
      <c r="BGQ70" s="38"/>
      <c r="BGR70" s="38"/>
      <c r="BGS70" s="38"/>
      <c r="BGT70" s="38"/>
      <c r="BGU70" s="38"/>
      <c r="BGV70" s="38"/>
      <c r="BGW70" s="38"/>
      <c r="BGX70" s="38"/>
      <c r="BGY70" s="38"/>
      <c r="BGZ70" s="38"/>
      <c r="BHA70" s="38"/>
      <c r="BHB70" s="38"/>
      <c r="BHC70" s="38"/>
      <c r="BHD70" s="38"/>
      <c r="BHE70" s="38"/>
      <c r="BHF70" s="38"/>
      <c r="BHG70" s="38"/>
      <c r="BHH70" s="38"/>
      <c r="BHI70" s="38"/>
      <c r="BHJ70" s="38"/>
      <c r="BHK70" s="38"/>
      <c r="BHL70" s="38"/>
      <c r="BHM70" s="38"/>
      <c r="BHN70" s="38"/>
      <c r="BHO70" s="38"/>
      <c r="BHP70" s="38"/>
      <c r="BHQ70" s="38"/>
      <c r="BHR70" s="38"/>
      <c r="BHS70" s="38"/>
      <c r="BHT70" s="38"/>
      <c r="BHU70" s="38"/>
      <c r="BHV70" s="38"/>
      <c r="BHW70" s="38"/>
      <c r="BHX70" s="38"/>
      <c r="BHY70" s="38"/>
      <c r="BHZ70" s="38"/>
      <c r="BIA70" s="38"/>
      <c r="BIB70" s="38"/>
      <c r="BIC70" s="38"/>
      <c r="BID70" s="38"/>
      <c r="BIE70" s="38"/>
      <c r="BIF70" s="38"/>
      <c r="BIG70" s="38"/>
      <c r="BIH70" s="38"/>
      <c r="BII70" s="38"/>
      <c r="BIJ70" s="38"/>
      <c r="BIK70" s="38"/>
      <c r="BIL70" s="38"/>
      <c r="BIM70" s="38"/>
      <c r="BIN70" s="38"/>
      <c r="BIO70" s="38"/>
      <c r="BIP70" s="38"/>
      <c r="BIQ70" s="38"/>
      <c r="BIR70" s="38"/>
      <c r="BIS70" s="38"/>
      <c r="BIT70" s="38"/>
      <c r="BIU70" s="38"/>
      <c r="BIV70" s="38"/>
      <c r="BIW70" s="38"/>
      <c r="BIX70" s="38"/>
      <c r="BIY70" s="38"/>
      <c r="BIZ70" s="38"/>
      <c r="BJA70" s="38"/>
      <c r="BJB70" s="38"/>
      <c r="BJC70" s="38"/>
      <c r="BJD70" s="38"/>
      <c r="BJE70" s="38"/>
      <c r="BJF70" s="38"/>
      <c r="BJG70" s="38"/>
      <c r="BJH70" s="38"/>
      <c r="BJI70" s="38"/>
      <c r="BJJ70" s="38"/>
      <c r="BJK70" s="38"/>
      <c r="BJL70" s="38"/>
      <c r="BJM70" s="38"/>
      <c r="BJN70" s="38"/>
      <c r="BJO70" s="38"/>
      <c r="BJP70" s="38"/>
      <c r="BJQ70" s="38"/>
      <c r="BJR70" s="38"/>
      <c r="BJS70" s="38"/>
      <c r="BJT70" s="38"/>
      <c r="BJU70" s="38"/>
      <c r="BJV70" s="38"/>
      <c r="BJW70" s="38"/>
      <c r="BJX70" s="38"/>
      <c r="BJY70" s="38"/>
      <c r="BJZ70" s="38"/>
      <c r="BKA70" s="38"/>
      <c r="BKB70" s="38"/>
      <c r="BKC70" s="38"/>
      <c r="BKD70" s="38"/>
      <c r="BKE70" s="38"/>
      <c r="BKF70" s="38"/>
      <c r="BKG70" s="38"/>
      <c r="BKH70" s="38"/>
      <c r="BKI70" s="38"/>
      <c r="BKJ70" s="38"/>
      <c r="BKK70" s="38"/>
      <c r="BKL70" s="38"/>
      <c r="BKM70" s="38"/>
      <c r="BKN70" s="38"/>
      <c r="BKO70" s="38"/>
      <c r="BKP70" s="38"/>
      <c r="BKQ70" s="38"/>
      <c r="BKR70" s="38"/>
      <c r="BKS70" s="38"/>
      <c r="BKT70" s="38"/>
      <c r="BKU70" s="38"/>
      <c r="BKV70" s="38"/>
      <c r="BKW70" s="38"/>
      <c r="BKX70" s="38"/>
      <c r="BKY70" s="38"/>
      <c r="BKZ70" s="38"/>
      <c r="BLA70" s="38"/>
      <c r="BLB70" s="38"/>
      <c r="BLC70" s="38"/>
      <c r="BLD70" s="38"/>
      <c r="BLE70" s="38"/>
      <c r="BLF70" s="38"/>
      <c r="BLG70" s="38"/>
      <c r="BLH70" s="38"/>
      <c r="BLI70" s="38"/>
      <c r="BLJ70" s="38"/>
      <c r="BLK70" s="38"/>
      <c r="BLL70" s="38"/>
      <c r="BLM70" s="38"/>
      <c r="BLN70" s="38"/>
      <c r="BLO70" s="38"/>
      <c r="BLP70" s="38"/>
      <c r="BLQ70" s="38"/>
      <c r="BLR70" s="38"/>
      <c r="BLS70" s="38"/>
      <c r="BLT70" s="38"/>
      <c r="BLU70" s="38"/>
      <c r="BLV70" s="38"/>
      <c r="BLW70" s="38"/>
      <c r="BLX70" s="38"/>
      <c r="BLY70" s="38"/>
      <c r="BLZ70" s="38"/>
      <c r="BMA70" s="38"/>
      <c r="BMB70" s="38"/>
      <c r="BMC70" s="38"/>
      <c r="BMD70" s="38"/>
      <c r="BME70" s="38"/>
      <c r="BMF70" s="38"/>
      <c r="BMG70" s="38"/>
      <c r="BMH70" s="38"/>
      <c r="BMI70" s="38"/>
      <c r="BMJ70" s="38"/>
      <c r="BMK70" s="38"/>
      <c r="BML70" s="38"/>
      <c r="BMM70" s="38"/>
      <c r="BMN70" s="38"/>
      <c r="BMO70" s="38"/>
      <c r="BMP70" s="38"/>
      <c r="BMQ70" s="38"/>
      <c r="BMR70" s="38"/>
      <c r="BMS70" s="38"/>
      <c r="BMT70" s="38"/>
      <c r="BMU70" s="38"/>
      <c r="BMV70" s="38"/>
      <c r="BMW70" s="38"/>
      <c r="BMX70" s="38"/>
      <c r="BMY70" s="38"/>
      <c r="BMZ70" s="38"/>
      <c r="BNA70" s="38"/>
      <c r="BNB70" s="38"/>
      <c r="BNC70" s="38"/>
      <c r="BND70" s="38"/>
      <c r="BNE70" s="38"/>
      <c r="BNF70" s="38"/>
      <c r="BNG70" s="38"/>
      <c r="BNH70" s="38"/>
      <c r="BNI70" s="38"/>
      <c r="BNJ70" s="38"/>
      <c r="BNK70" s="38"/>
      <c r="BNL70" s="38"/>
      <c r="BNM70" s="38"/>
      <c r="BNN70" s="38"/>
      <c r="BNO70" s="38"/>
      <c r="BNP70" s="38"/>
      <c r="BNQ70" s="38"/>
      <c r="BNR70" s="38"/>
      <c r="BNS70" s="38"/>
      <c r="BNT70" s="38"/>
      <c r="BNU70" s="38"/>
      <c r="BNV70" s="38"/>
      <c r="BNW70" s="38"/>
      <c r="BNX70" s="38"/>
      <c r="BNY70" s="38"/>
      <c r="BNZ70" s="38"/>
      <c r="BOA70" s="38"/>
      <c r="BOB70" s="38"/>
      <c r="BOC70" s="38"/>
      <c r="BOD70" s="38"/>
      <c r="BOE70" s="38"/>
      <c r="BOF70" s="38"/>
      <c r="BOG70" s="38"/>
      <c r="BOH70" s="38"/>
      <c r="BOI70" s="38"/>
      <c r="BOJ70" s="38"/>
      <c r="BOK70" s="38"/>
      <c r="BOL70" s="38"/>
      <c r="BOM70" s="38"/>
      <c r="BON70" s="38"/>
      <c r="BOO70" s="38"/>
      <c r="BOP70" s="38"/>
      <c r="BOQ70" s="38"/>
      <c r="BOR70" s="38"/>
      <c r="BOS70" s="38"/>
      <c r="BOT70" s="38"/>
      <c r="BOU70" s="38"/>
      <c r="BOV70" s="38"/>
      <c r="BOW70" s="38"/>
      <c r="BOX70" s="38"/>
      <c r="BOY70" s="38"/>
      <c r="BOZ70" s="38"/>
      <c r="BPA70" s="38"/>
      <c r="BPB70" s="38"/>
      <c r="BPC70" s="38"/>
      <c r="BPD70" s="38"/>
      <c r="BPE70" s="38"/>
      <c r="BPF70" s="38"/>
      <c r="BPG70" s="38"/>
      <c r="BPH70" s="38"/>
      <c r="BPI70" s="38"/>
      <c r="BPJ70" s="38"/>
      <c r="BPK70" s="38"/>
      <c r="BPL70" s="38"/>
      <c r="BPM70" s="38"/>
      <c r="BPN70" s="38"/>
      <c r="BPO70" s="38"/>
      <c r="BPP70" s="38"/>
      <c r="BPQ70" s="38"/>
      <c r="BPR70" s="38"/>
      <c r="BPS70" s="38"/>
      <c r="BPT70" s="38"/>
      <c r="BPU70" s="38"/>
      <c r="BPV70" s="38"/>
      <c r="BPW70" s="38"/>
      <c r="BPX70" s="38"/>
      <c r="BPY70" s="38"/>
      <c r="BPZ70" s="38"/>
      <c r="BQA70" s="38"/>
      <c r="BQB70" s="38"/>
      <c r="BQC70" s="38"/>
      <c r="BQD70" s="38"/>
      <c r="BQE70" s="38"/>
      <c r="BQF70" s="38"/>
      <c r="BQG70" s="38"/>
      <c r="BQH70" s="38"/>
      <c r="BQI70" s="38"/>
      <c r="BQJ70" s="38"/>
      <c r="BQK70" s="38"/>
      <c r="BQL70" s="38"/>
      <c r="BQM70" s="38"/>
      <c r="BQN70" s="38"/>
      <c r="BQO70" s="38"/>
      <c r="BQP70" s="38"/>
      <c r="BQQ70" s="38"/>
      <c r="BQR70" s="38"/>
      <c r="BQS70" s="38"/>
      <c r="BQT70" s="38"/>
      <c r="BQU70" s="38"/>
      <c r="BQV70" s="38"/>
      <c r="BQW70" s="38"/>
      <c r="BQX70" s="38"/>
      <c r="BQY70" s="38"/>
      <c r="BQZ70" s="38"/>
      <c r="BRA70" s="38"/>
      <c r="BRB70" s="38"/>
      <c r="BRC70" s="38"/>
      <c r="BRD70" s="38"/>
      <c r="BRE70" s="38"/>
      <c r="BRF70" s="38"/>
      <c r="BRG70" s="38"/>
      <c r="BRH70" s="38"/>
      <c r="BRI70" s="38"/>
      <c r="BRJ70" s="38"/>
      <c r="BRK70" s="38"/>
      <c r="BRL70" s="38"/>
      <c r="BRM70" s="38"/>
      <c r="BRN70" s="38"/>
      <c r="BRO70" s="38"/>
      <c r="BRP70" s="38"/>
      <c r="BRQ70" s="38"/>
      <c r="BRR70" s="38"/>
      <c r="BRS70" s="38"/>
      <c r="BRT70" s="38"/>
      <c r="BRU70" s="38"/>
      <c r="BRV70" s="38"/>
      <c r="BRW70" s="38"/>
      <c r="BRX70" s="38"/>
      <c r="BRY70" s="38"/>
      <c r="BRZ70" s="38"/>
      <c r="BSA70" s="38"/>
      <c r="BSB70" s="38"/>
      <c r="BSC70" s="38"/>
      <c r="BSD70" s="38"/>
      <c r="BSE70" s="38"/>
      <c r="BSF70" s="38"/>
      <c r="BSG70" s="38"/>
      <c r="BSH70" s="38"/>
      <c r="BSI70" s="38"/>
      <c r="BSJ70" s="38"/>
      <c r="BSK70" s="38"/>
      <c r="BSL70" s="38"/>
      <c r="BSM70" s="38"/>
      <c r="BSN70" s="38"/>
      <c r="BSO70" s="38"/>
      <c r="BSP70" s="38"/>
      <c r="BSQ70" s="38"/>
      <c r="BSR70" s="38"/>
      <c r="BSS70" s="38"/>
      <c r="BST70" s="38"/>
      <c r="BSU70" s="38"/>
      <c r="BSV70" s="38"/>
      <c r="BSW70" s="38"/>
      <c r="BSX70" s="38"/>
      <c r="BSY70" s="38"/>
      <c r="BSZ70" s="38"/>
      <c r="BTA70" s="38"/>
      <c r="BTB70" s="38"/>
      <c r="BTC70" s="38"/>
      <c r="BTD70" s="38"/>
      <c r="BTE70" s="38"/>
      <c r="BTF70" s="38"/>
      <c r="BTG70" s="38"/>
      <c r="BTH70" s="38"/>
      <c r="BTI70" s="38"/>
      <c r="BTJ70" s="38"/>
      <c r="BTK70" s="38"/>
      <c r="BTL70" s="38"/>
      <c r="BTM70" s="38"/>
      <c r="BTN70" s="38"/>
      <c r="BTO70" s="38"/>
      <c r="BTP70" s="38"/>
      <c r="BTQ70" s="38"/>
      <c r="BTR70" s="38"/>
      <c r="BTS70" s="38"/>
      <c r="BTT70" s="38"/>
      <c r="BTU70" s="38"/>
      <c r="BTV70" s="38"/>
      <c r="BTW70" s="38"/>
      <c r="BTX70" s="38"/>
      <c r="BTY70" s="38"/>
      <c r="BTZ70" s="38"/>
      <c r="BUA70" s="38"/>
      <c r="BUB70" s="38"/>
      <c r="BUC70" s="38"/>
      <c r="BUD70" s="38"/>
      <c r="BUE70" s="38"/>
      <c r="BUF70" s="38"/>
      <c r="BUG70" s="38"/>
      <c r="BUH70" s="38"/>
      <c r="BUI70" s="38"/>
      <c r="BUJ70" s="38"/>
      <c r="BUK70" s="38"/>
      <c r="BUL70" s="38"/>
      <c r="BUM70" s="38"/>
      <c r="BUN70" s="38"/>
      <c r="BUO70" s="38"/>
      <c r="BUP70" s="38"/>
      <c r="BUQ70" s="38"/>
      <c r="BUR70" s="38"/>
      <c r="BUS70" s="38"/>
      <c r="BUT70" s="38"/>
      <c r="BUU70" s="38"/>
      <c r="BUV70" s="38"/>
      <c r="BUW70" s="38"/>
      <c r="BUX70" s="38"/>
      <c r="BUY70" s="38"/>
      <c r="BUZ70" s="38"/>
      <c r="BVA70" s="38"/>
      <c r="BVB70" s="38"/>
      <c r="BVC70" s="38"/>
      <c r="BVD70" s="38"/>
      <c r="BVE70" s="38"/>
      <c r="BVF70" s="38"/>
      <c r="BVG70" s="38"/>
      <c r="BVH70" s="38"/>
      <c r="BVI70" s="38"/>
      <c r="BVJ70" s="38"/>
      <c r="BVK70" s="38"/>
      <c r="BVL70" s="38"/>
      <c r="BVM70" s="38"/>
      <c r="BVN70" s="38"/>
      <c r="BVO70" s="38"/>
      <c r="BVP70" s="38"/>
      <c r="BVQ70" s="38"/>
      <c r="BVR70" s="38"/>
      <c r="BVS70" s="38"/>
      <c r="BVT70" s="38"/>
      <c r="BVU70" s="38"/>
      <c r="BVV70" s="38"/>
      <c r="BVW70" s="38"/>
      <c r="BVX70" s="38"/>
      <c r="BVY70" s="38"/>
      <c r="BVZ70" s="38"/>
      <c r="BWA70" s="38"/>
      <c r="BWB70" s="38"/>
      <c r="BWC70" s="38"/>
      <c r="BWD70" s="38"/>
      <c r="BWE70" s="38"/>
      <c r="BWF70" s="38"/>
      <c r="BWG70" s="38"/>
      <c r="BWH70" s="38"/>
      <c r="BWI70" s="38"/>
      <c r="BWJ70" s="38"/>
      <c r="BWK70" s="38"/>
      <c r="BWL70" s="38"/>
      <c r="BWM70" s="38"/>
      <c r="BWN70" s="38"/>
      <c r="BWO70" s="38"/>
      <c r="BWP70" s="38"/>
      <c r="BWQ70" s="38"/>
      <c r="BWR70" s="38"/>
      <c r="BWS70" s="38"/>
      <c r="BWT70" s="38"/>
      <c r="BWU70" s="38"/>
      <c r="BWV70" s="38"/>
      <c r="BWW70" s="38"/>
      <c r="BWX70" s="38"/>
      <c r="BWY70" s="38"/>
      <c r="BWZ70" s="38"/>
      <c r="BXA70" s="38"/>
      <c r="BXB70" s="38"/>
      <c r="BXC70" s="38"/>
      <c r="BXD70" s="38"/>
      <c r="BXE70" s="38"/>
      <c r="BXF70" s="38"/>
      <c r="BXG70" s="38"/>
      <c r="BXH70" s="38"/>
      <c r="BXI70" s="38"/>
      <c r="BXJ70" s="38"/>
      <c r="BXK70" s="38"/>
      <c r="BXL70" s="38"/>
      <c r="BXM70" s="38"/>
      <c r="BXN70" s="38"/>
      <c r="BXO70" s="38"/>
      <c r="BXP70" s="38"/>
      <c r="BXQ70" s="38"/>
      <c r="BXR70" s="38"/>
      <c r="BXS70" s="38"/>
      <c r="BXT70" s="38"/>
      <c r="BXU70" s="38"/>
      <c r="BXV70" s="38"/>
      <c r="BXW70" s="38"/>
      <c r="BXX70" s="38"/>
      <c r="BXY70" s="38"/>
      <c r="BXZ70" s="38"/>
      <c r="BYA70" s="38"/>
      <c r="BYB70" s="38"/>
      <c r="BYC70" s="38"/>
      <c r="BYD70" s="38"/>
      <c r="BYE70" s="38"/>
      <c r="BYF70" s="38"/>
      <c r="BYG70" s="38"/>
      <c r="BYH70" s="38"/>
      <c r="BYI70" s="38"/>
      <c r="BYJ70" s="38"/>
      <c r="BYK70" s="38"/>
      <c r="BYL70" s="38"/>
      <c r="BYM70" s="38"/>
      <c r="BYN70" s="38"/>
      <c r="BYO70" s="38"/>
      <c r="BYP70" s="38"/>
      <c r="BYQ70" s="38"/>
      <c r="BYR70" s="38"/>
      <c r="BYS70" s="38"/>
      <c r="BYT70" s="38"/>
      <c r="BYU70" s="38"/>
      <c r="BYV70" s="38"/>
      <c r="BYW70" s="38"/>
      <c r="BYX70" s="38"/>
      <c r="BYY70" s="38"/>
      <c r="BYZ70" s="38"/>
      <c r="BZA70" s="38"/>
      <c r="BZB70" s="38"/>
      <c r="BZC70" s="38"/>
      <c r="BZD70" s="38"/>
      <c r="BZE70" s="38"/>
      <c r="BZF70" s="38"/>
      <c r="BZG70" s="38"/>
      <c r="BZH70" s="38"/>
      <c r="BZI70" s="38"/>
      <c r="BZJ70" s="38"/>
      <c r="BZK70" s="38"/>
      <c r="BZL70" s="38"/>
      <c r="BZM70" s="38"/>
      <c r="BZN70" s="38"/>
      <c r="BZO70" s="38"/>
      <c r="BZP70" s="38"/>
      <c r="BZQ70" s="38"/>
      <c r="BZR70" s="38"/>
      <c r="BZS70" s="38"/>
      <c r="BZT70" s="38"/>
      <c r="BZU70" s="38"/>
      <c r="BZV70" s="38"/>
      <c r="BZW70" s="38"/>
      <c r="BZX70" s="38"/>
      <c r="BZY70" s="38"/>
      <c r="BZZ70" s="38"/>
      <c r="CAA70" s="38"/>
      <c r="CAB70" s="38"/>
      <c r="CAC70" s="38"/>
      <c r="CAD70" s="38"/>
      <c r="CAE70" s="38"/>
      <c r="CAF70" s="38"/>
      <c r="CAG70" s="38"/>
      <c r="CAH70" s="38"/>
      <c r="CAI70" s="38"/>
      <c r="CAJ70" s="38"/>
      <c r="CAK70" s="38"/>
      <c r="CAL70" s="38"/>
      <c r="CAM70" s="38"/>
      <c r="CAN70" s="38"/>
      <c r="CAO70" s="38"/>
      <c r="CAP70" s="38"/>
      <c r="CAQ70" s="38"/>
      <c r="CAR70" s="38"/>
      <c r="CAS70" s="38"/>
      <c r="CAT70" s="38"/>
      <c r="CAU70" s="38"/>
      <c r="CAV70" s="38"/>
      <c r="CAW70" s="38"/>
      <c r="CAX70" s="38"/>
      <c r="CAY70" s="38"/>
      <c r="CAZ70" s="38"/>
      <c r="CBA70" s="38"/>
      <c r="CBB70" s="38"/>
      <c r="CBC70" s="38"/>
      <c r="CBD70" s="38"/>
      <c r="CBE70" s="38"/>
      <c r="CBF70" s="38"/>
      <c r="CBG70" s="38"/>
      <c r="CBH70" s="38"/>
      <c r="CBI70" s="38"/>
      <c r="CBJ70" s="38"/>
      <c r="CBK70" s="38"/>
      <c r="CBL70" s="38"/>
      <c r="CBM70" s="38"/>
      <c r="CBN70" s="38"/>
      <c r="CBO70" s="38"/>
      <c r="CBP70" s="38"/>
      <c r="CBQ70" s="38"/>
      <c r="CBR70" s="38"/>
      <c r="CBS70" s="38"/>
      <c r="CBT70" s="38"/>
      <c r="CBU70" s="38"/>
      <c r="CBV70" s="38"/>
      <c r="CBW70" s="38"/>
      <c r="CBX70" s="38"/>
      <c r="CBY70" s="38"/>
      <c r="CBZ70" s="38"/>
      <c r="CCA70" s="38"/>
      <c r="CCB70" s="38"/>
      <c r="CCC70" s="38"/>
      <c r="CCD70" s="38"/>
      <c r="CCE70" s="38"/>
      <c r="CCF70" s="38"/>
      <c r="CCG70" s="38"/>
      <c r="CCH70" s="38"/>
      <c r="CCI70" s="38"/>
      <c r="CCJ70" s="38"/>
      <c r="CCK70" s="38"/>
      <c r="CCL70" s="38"/>
      <c r="CCM70" s="38"/>
      <c r="CCN70" s="38"/>
      <c r="CCO70" s="38"/>
      <c r="CCP70" s="38"/>
      <c r="CCQ70" s="38"/>
      <c r="CCR70" s="38"/>
      <c r="CCS70" s="38"/>
      <c r="CCT70" s="38"/>
      <c r="CCU70" s="38"/>
      <c r="CCV70" s="38"/>
      <c r="CCW70" s="38"/>
      <c r="CCX70" s="38"/>
      <c r="CCY70" s="38"/>
      <c r="CCZ70" s="38"/>
      <c r="CDA70" s="38"/>
      <c r="CDB70" s="38"/>
      <c r="CDC70" s="38"/>
      <c r="CDD70" s="38"/>
      <c r="CDE70" s="38"/>
      <c r="CDF70" s="38"/>
      <c r="CDG70" s="38"/>
      <c r="CDH70" s="38"/>
      <c r="CDI70" s="38"/>
      <c r="CDJ70" s="38"/>
      <c r="CDK70" s="38"/>
      <c r="CDL70" s="38"/>
      <c r="CDM70" s="38"/>
      <c r="CDN70" s="38"/>
      <c r="CDO70" s="38"/>
      <c r="CDP70" s="38"/>
      <c r="CDQ70" s="38"/>
      <c r="CDR70" s="38"/>
      <c r="CDS70" s="38"/>
      <c r="CDT70" s="38"/>
      <c r="CDU70" s="38"/>
      <c r="CDV70" s="38"/>
      <c r="CDW70" s="38"/>
      <c r="CDX70" s="38"/>
      <c r="CDY70" s="38"/>
      <c r="CDZ70" s="38"/>
      <c r="CEA70" s="38"/>
      <c r="CEB70" s="38"/>
      <c r="CEC70" s="38"/>
      <c r="CED70" s="38"/>
      <c r="CEE70" s="38"/>
      <c r="CEF70" s="38"/>
      <c r="CEG70" s="38"/>
      <c r="CEH70" s="38"/>
      <c r="CEI70" s="38"/>
      <c r="CEJ70" s="38"/>
      <c r="CEK70" s="38"/>
      <c r="CEL70" s="38"/>
      <c r="CEM70" s="38"/>
      <c r="CEN70" s="38"/>
      <c r="CEO70" s="38"/>
      <c r="CEP70" s="38"/>
      <c r="CEQ70" s="38"/>
      <c r="CER70" s="38"/>
      <c r="CES70" s="38"/>
      <c r="CET70" s="38"/>
      <c r="CEU70" s="38"/>
      <c r="CEV70" s="38"/>
      <c r="CEW70" s="38"/>
      <c r="CEX70" s="38"/>
      <c r="CEY70" s="38"/>
      <c r="CEZ70" s="38"/>
      <c r="CFA70" s="38"/>
      <c r="CFB70" s="38"/>
      <c r="CFC70" s="38"/>
      <c r="CFD70" s="38"/>
      <c r="CFE70" s="38"/>
      <c r="CFF70" s="38"/>
      <c r="CFG70" s="38"/>
      <c r="CFH70" s="38"/>
      <c r="CFI70" s="38"/>
      <c r="CFJ70" s="38"/>
      <c r="CFK70" s="38"/>
      <c r="CFL70" s="38"/>
      <c r="CFM70" s="38"/>
      <c r="CFN70" s="38"/>
      <c r="CFO70" s="38"/>
      <c r="CFP70" s="38"/>
      <c r="CFQ70" s="38"/>
      <c r="CFR70" s="38"/>
      <c r="CFS70" s="38"/>
      <c r="CFT70" s="38"/>
      <c r="CFU70" s="38"/>
      <c r="CFV70" s="38"/>
      <c r="CFW70" s="38"/>
      <c r="CFX70" s="38"/>
      <c r="CFY70" s="38"/>
      <c r="CFZ70" s="38"/>
      <c r="CGA70" s="38"/>
      <c r="CGB70" s="38"/>
      <c r="CGC70" s="38"/>
      <c r="CGD70" s="38"/>
      <c r="CGE70" s="38"/>
      <c r="CGF70" s="38"/>
      <c r="CGG70" s="38"/>
      <c r="CGH70" s="38"/>
      <c r="CGI70" s="38"/>
      <c r="CGJ70" s="38"/>
      <c r="CGK70" s="38"/>
      <c r="CGL70" s="38"/>
      <c r="CGM70" s="38"/>
      <c r="CGN70" s="38"/>
      <c r="CGO70" s="38"/>
      <c r="CGP70" s="38"/>
      <c r="CGQ70" s="38"/>
      <c r="CGR70" s="38"/>
      <c r="CGS70" s="38"/>
      <c r="CGT70" s="38"/>
      <c r="CGU70" s="38"/>
      <c r="CGV70" s="38"/>
      <c r="CGW70" s="38"/>
      <c r="CGX70" s="38"/>
      <c r="CGY70" s="38"/>
      <c r="CGZ70" s="38"/>
      <c r="CHA70" s="38"/>
      <c r="CHB70" s="38"/>
      <c r="CHC70" s="38"/>
      <c r="CHD70" s="38"/>
      <c r="CHE70" s="38"/>
      <c r="CHF70" s="38"/>
      <c r="CHG70" s="38"/>
      <c r="CHH70" s="38"/>
      <c r="CHI70" s="38"/>
      <c r="CHJ70" s="38"/>
      <c r="CHK70" s="38"/>
      <c r="CHL70" s="38"/>
      <c r="CHM70" s="38"/>
      <c r="CHN70" s="38"/>
      <c r="CHO70" s="38"/>
      <c r="CHP70" s="38"/>
      <c r="CHQ70" s="38"/>
      <c r="CHR70" s="38"/>
      <c r="CHS70" s="38"/>
      <c r="CHT70" s="38"/>
      <c r="CHU70" s="38"/>
      <c r="CHV70" s="38"/>
      <c r="CHW70" s="38"/>
      <c r="CHX70" s="38"/>
      <c r="CHY70" s="38"/>
      <c r="CHZ70" s="38"/>
      <c r="CIA70" s="38"/>
      <c r="CIB70" s="38"/>
      <c r="CIC70" s="38"/>
      <c r="CID70" s="38"/>
      <c r="CIE70" s="38"/>
      <c r="CIF70" s="38"/>
      <c r="CIG70" s="38"/>
      <c r="CIH70" s="38"/>
      <c r="CII70" s="38"/>
      <c r="CIJ70" s="38"/>
      <c r="CIK70" s="38"/>
      <c r="CIL70" s="38"/>
      <c r="CIM70" s="38"/>
      <c r="CIN70" s="38"/>
      <c r="CIO70" s="38"/>
      <c r="CIP70" s="38"/>
      <c r="CIQ70" s="38"/>
      <c r="CIR70" s="38"/>
      <c r="CIS70" s="38"/>
      <c r="CIT70" s="38"/>
      <c r="CIU70" s="38"/>
      <c r="CIV70" s="38"/>
      <c r="CIW70" s="38"/>
      <c r="CIX70" s="38"/>
      <c r="CIY70" s="38"/>
      <c r="CIZ70" s="38"/>
      <c r="CJA70" s="38"/>
      <c r="CJB70" s="38"/>
      <c r="CJC70" s="38"/>
      <c r="CJD70" s="38"/>
      <c r="CJE70" s="38"/>
      <c r="CJF70" s="38"/>
      <c r="CJG70" s="38"/>
      <c r="CJH70" s="38"/>
      <c r="CJI70" s="38"/>
      <c r="CJJ70" s="38"/>
      <c r="CJK70" s="38"/>
      <c r="CJL70" s="38"/>
      <c r="CJM70" s="38"/>
      <c r="CJN70" s="38"/>
      <c r="CJO70" s="38"/>
      <c r="CJP70" s="38"/>
      <c r="CJQ70" s="38"/>
      <c r="CJR70" s="38"/>
      <c r="CJS70" s="38"/>
      <c r="CJT70" s="38"/>
      <c r="CJU70" s="38"/>
      <c r="CJV70" s="38"/>
      <c r="CJW70" s="38"/>
      <c r="CJX70" s="38"/>
      <c r="CJY70" s="38"/>
      <c r="CJZ70" s="38"/>
      <c r="CKA70" s="38"/>
      <c r="CKB70" s="38"/>
      <c r="CKC70" s="38"/>
      <c r="CKD70" s="38"/>
      <c r="CKE70" s="38"/>
      <c r="CKF70" s="38"/>
      <c r="CKG70" s="38"/>
      <c r="CKH70" s="38"/>
      <c r="CKI70" s="38"/>
      <c r="CKJ70" s="38"/>
      <c r="CKK70" s="38"/>
      <c r="CKL70" s="38"/>
      <c r="CKM70" s="38"/>
      <c r="CKN70" s="38"/>
      <c r="CKO70" s="38"/>
      <c r="CKP70" s="38"/>
      <c r="CKQ70" s="38"/>
      <c r="CKR70" s="38"/>
      <c r="CKS70" s="38"/>
      <c r="CKT70" s="38"/>
      <c r="CKU70" s="38"/>
      <c r="CKV70" s="38"/>
      <c r="CKW70" s="38"/>
      <c r="CKX70" s="38"/>
      <c r="CKY70" s="38"/>
      <c r="CKZ70" s="38"/>
      <c r="CLA70" s="38"/>
      <c r="CLB70" s="38"/>
      <c r="CLC70" s="38"/>
      <c r="CLD70" s="38"/>
      <c r="CLE70" s="38"/>
      <c r="CLF70" s="38"/>
      <c r="CLG70" s="38"/>
      <c r="CLH70" s="38"/>
      <c r="CLI70" s="38"/>
      <c r="CLJ70" s="38"/>
      <c r="CLK70" s="38"/>
      <c r="CLL70" s="38"/>
      <c r="CLM70" s="38"/>
      <c r="CLN70" s="38"/>
      <c r="CLO70" s="38"/>
      <c r="CLP70" s="38"/>
      <c r="CLQ70" s="38"/>
      <c r="CLR70" s="38"/>
      <c r="CLS70" s="38"/>
      <c r="CLT70" s="38"/>
      <c r="CLU70" s="38"/>
      <c r="CLV70" s="38"/>
      <c r="CLW70" s="38"/>
      <c r="CLX70" s="38"/>
      <c r="CLY70" s="38"/>
      <c r="CLZ70" s="38"/>
      <c r="CMA70" s="38"/>
      <c r="CMB70" s="38"/>
      <c r="CMC70" s="38"/>
      <c r="CMD70" s="38"/>
      <c r="CME70" s="38"/>
      <c r="CMF70" s="38"/>
      <c r="CMG70" s="38"/>
      <c r="CMH70" s="38"/>
      <c r="CMI70" s="38"/>
      <c r="CMJ70" s="38"/>
      <c r="CMK70" s="38"/>
      <c r="CML70" s="38"/>
      <c r="CMM70" s="38"/>
      <c r="CMN70" s="38"/>
      <c r="CMO70" s="38"/>
      <c r="CMP70" s="38"/>
      <c r="CMQ70" s="38"/>
      <c r="CMR70" s="38"/>
      <c r="CMS70" s="38"/>
      <c r="CMT70" s="38"/>
      <c r="CMU70" s="38"/>
      <c r="CMV70" s="38"/>
      <c r="CMW70" s="38"/>
      <c r="CMX70" s="38"/>
      <c r="CMY70" s="38"/>
      <c r="CMZ70" s="38"/>
      <c r="CNA70" s="38"/>
      <c r="CNB70" s="38"/>
      <c r="CNC70" s="38"/>
      <c r="CND70" s="38"/>
      <c r="CNE70" s="38"/>
      <c r="CNF70" s="38"/>
      <c r="CNG70" s="38"/>
      <c r="CNH70" s="38"/>
      <c r="CNI70" s="38"/>
      <c r="CNJ70" s="38"/>
      <c r="CNK70" s="38"/>
      <c r="CNL70" s="38"/>
      <c r="CNM70" s="38"/>
      <c r="CNN70" s="38"/>
      <c r="CNO70" s="38"/>
      <c r="CNP70" s="38"/>
      <c r="CNQ70" s="38"/>
      <c r="CNR70" s="38"/>
      <c r="CNS70" s="38"/>
      <c r="CNT70" s="38"/>
      <c r="CNU70" s="38"/>
      <c r="CNV70" s="38"/>
      <c r="CNW70" s="38"/>
      <c r="CNX70" s="38"/>
      <c r="CNY70" s="38"/>
      <c r="CNZ70" s="38"/>
      <c r="COA70" s="38"/>
      <c r="COB70" s="38"/>
      <c r="COC70" s="38"/>
      <c r="COD70" s="38"/>
      <c r="COE70" s="38"/>
      <c r="COF70" s="38"/>
      <c r="COG70" s="38"/>
      <c r="COH70" s="38"/>
      <c r="COI70" s="38"/>
      <c r="COJ70" s="38"/>
      <c r="COK70" s="38"/>
      <c r="COL70" s="38"/>
      <c r="COM70" s="38"/>
      <c r="CON70" s="38"/>
      <c r="COO70" s="38"/>
      <c r="COP70" s="38"/>
      <c r="COQ70" s="38"/>
      <c r="COR70" s="38"/>
      <c r="COS70" s="38"/>
      <c r="COT70" s="38"/>
      <c r="COU70" s="38"/>
      <c r="COV70" s="38"/>
      <c r="COW70" s="38"/>
      <c r="COX70" s="38"/>
      <c r="COY70" s="38"/>
      <c r="COZ70" s="38"/>
      <c r="CPA70" s="38"/>
      <c r="CPB70" s="38"/>
      <c r="CPC70" s="38"/>
      <c r="CPD70" s="38"/>
      <c r="CPE70" s="38"/>
      <c r="CPF70" s="38"/>
      <c r="CPG70" s="38"/>
      <c r="CPH70" s="38"/>
      <c r="CPI70" s="38"/>
      <c r="CPJ70" s="38"/>
      <c r="CPK70" s="38"/>
      <c r="CPL70" s="38"/>
      <c r="CPM70" s="38"/>
      <c r="CPN70" s="38"/>
      <c r="CPO70" s="38"/>
      <c r="CPP70" s="38"/>
      <c r="CPQ70" s="38"/>
      <c r="CPR70" s="38"/>
      <c r="CPS70" s="38"/>
      <c r="CPT70" s="38"/>
      <c r="CPU70" s="38"/>
      <c r="CPV70" s="38"/>
      <c r="CPW70" s="38"/>
      <c r="CPX70" s="38"/>
      <c r="CPY70" s="38"/>
      <c r="CPZ70" s="38"/>
      <c r="CQA70" s="38"/>
      <c r="CQB70" s="38"/>
      <c r="CQC70" s="38"/>
      <c r="CQD70" s="38"/>
      <c r="CQE70" s="38"/>
      <c r="CQF70" s="38"/>
      <c r="CQG70" s="38"/>
      <c r="CQH70" s="38"/>
      <c r="CQI70" s="38"/>
      <c r="CQJ70" s="38"/>
      <c r="CQK70" s="38"/>
      <c r="CQL70" s="38"/>
      <c r="CQM70" s="38"/>
      <c r="CQN70" s="38"/>
      <c r="CQO70" s="38"/>
      <c r="CQP70" s="38"/>
      <c r="CQQ70" s="38"/>
      <c r="CQR70" s="38"/>
      <c r="CQS70" s="38"/>
      <c r="CQT70" s="38"/>
      <c r="CQU70" s="38"/>
      <c r="CQV70" s="38"/>
      <c r="CQW70" s="38"/>
      <c r="CQX70" s="38"/>
      <c r="CQY70" s="38"/>
      <c r="CQZ70" s="38"/>
      <c r="CRA70" s="38"/>
      <c r="CRB70" s="38"/>
      <c r="CRC70" s="38"/>
      <c r="CRD70" s="38"/>
      <c r="CRE70" s="38"/>
      <c r="CRF70" s="38"/>
      <c r="CRG70" s="38"/>
      <c r="CRH70" s="38"/>
      <c r="CRI70" s="38"/>
      <c r="CRJ70" s="38"/>
      <c r="CRK70" s="38"/>
      <c r="CRL70" s="38"/>
      <c r="CRM70" s="38"/>
      <c r="CRN70" s="38"/>
      <c r="CRO70" s="38"/>
      <c r="CRP70" s="38"/>
      <c r="CRQ70" s="38"/>
      <c r="CRR70" s="38"/>
      <c r="CRS70" s="38"/>
      <c r="CRT70" s="38"/>
      <c r="CRU70" s="38"/>
      <c r="CRV70" s="38"/>
      <c r="CRW70" s="38"/>
      <c r="CRX70" s="38"/>
      <c r="CRY70" s="38"/>
      <c r="CRZ70" s="38"/>
      <c r="CSA70" s="38"/>
      <c r="CSB70" s="38"/>
      <c r="CSC70" s="38"/>
      <c r="CSD70" s="38"/>
      <c r="CSE70" s="38"/>
      <c r="CSF70" s="38"/>
      <c r="CSG70" s="38"/>
      <c r="CSH70" s="38"/>
      <c r="CSI70" s="38"/>
      <c r="CSJ70" s="38"/>
      <c r="CSK70" s="38"/>
      <c r="CSL70" s="38"/>
      <c r="CSM70" s="38"/>
      <c r="CSN70" s="38"/>
      <c r="CSO70" s="38"/>
      <c r="CSP70" s="38"/>
      <c r="CSQ70" s="38"/>
      <c r="CSR70" s="38"/>
      <c r="CSS70" s="38"/>
      <c r="CST70" s="38"/>
      <c r="CSU70" s="38"/>
      <c r="CSV70" s="38"/>
      <c r="CSW70" s="38"/>
      <c r="CSX70" s="38"/>
      <c r="CSY70" s="38"/>
      <c r="CSZ70" s="38"/>
      <c r="CTA70" s="38"/>
      <c r="CTB70" s="38"/>
      <c r="CTC70" s="38"/>
      <c r="CTD70" s="38"/>
      <c r="CTE70" s="38"/>
      <c r="CTF70" s="38"/>
      <c r="CTG70" s="38"/>
      <c r="CTH70" s="38"/>
      <c r="CTI70" s="38"/>
      <c r="CTJ70" s="38"/>
      <c r="CTK70" s="38"/>
      <c r="CTL70" s="38"/>
      <c r="CTM70" s="38"/>
      <c r="CTN70" s="38"/>
      <c r="CTO70" s="38"/>
      <c r="CTP70" s="38"/>
      <c r="CTQ70" s="38"/>
      <c r="CTR70" s="38"/>
      <c r="CTS70" s="38"/>
      <c r="CTT70" s="38"/>
      <c r="CTU70" s="38"/>
      <c r="CTV70" s="38"/>
      <c r="CTW70" s="38"/>
      <c r="CTX70" s="38"/>
      <c r="CTY70" s="38"/>
      <c r="CTZ70" s="38"/>
      <c r="CUA70" s="38"/>
      <c r="CUB70" s="38"/>
      <c r="CUC70" s="38"/>
      <c r="CUD70" s="38"/>
      <c r="CUE70" s="38"/>
      <c r="CUF70" s="38"/>
      <c r="CUG70" s="38"/>
      <c r="CUH70" s="38"/>
      <c r="CUI70" s="38"/>
      <c r="CUJ70" s="38"/>
      <c r="CUK70" s="38"/>
      <c r="CUL70" s="38"/>
      <c r="CUM70" s="38"/>
      <c r="CUN70" s="38"/>
      <c r="CUO70" s="38"/>
      <c r="CUP70" s="38"/>
      <c r="CUQ70" s="38"/>
      <c r="CUR70" s="38"/>
      <c r="CUS70" s="38"/>
      <c r="CUT70" s="38"/>
      <c r="CUU70" s="38"/>
      <c r="CUV70" s="38"/>
      <c r="CUW70" s="38"/>
      <c r="CUX70" s="38"/>
      <c r="CUY70" s="38"/>
      <c r="CUZ70" s="38"/>
      <c r="CVA70" s="38"/>
      <c r="CVB70" s="38"/>
      <c r="CVC70" s="38"/>
      <c r="CVD70" s="38"/>
      <c r="CVE70" s="38"/>
      <c r="CVF70" s="38"/>
      <c r="CVG70" s="38"/>
      <c r="CVH70" s="38"/>
      <c r="CVI70" s="38"/>
      <c r="CVJ70" s="38"/>
      <c r="CVK70" s="38"/>
      <c r="CVL70" s="38"/>
      <c r="CVM70" s="38"/>
      <c r="CVN70" s="38"/>
      <c r="CVO70" s="38"/>
      <c r="CVP70" s="38"/>
      <c r="CVQ70" s="38"/>
      <c r="CVR70" s="38"/>
      <c r="CVS70" s="38"/>
      <c r="CVT70" s="38"/>
      <c r="CVU70" s="38"/>
      <c r="CVV70" s="38"/>
      <c r="CVW70" s="38"/>
      <c r="CVX70" s="38"/>
      <c r="CVY70" s="38"/>
      <c r="CVZ70" s="38"/>
      <c r="CWA70" s="38"/>
      <c r="CWB70" s="38"/>
      <c r="CWC70" s="38"/>
      <c r="CWD70" s="38"/>
      <c r="CWE70" s="38"/>
      <c r="CWF70" s="38"/>
      <c r="CWG70" s="38"/>
      <c r="CWH70" s="38"/>
      <c r="CWI70" s="38"/>
      <c r="CWJ70" s="38"/>
      <c r="CWK70" s="38"/>
      <c r="CWL70" s="38"/>
      <c r="CWM70" s="38"/>
      <c r="CWN70" s="38"/>
      <c r="CWO70" s="38"/>
      <c r="CWP70" s="38"/>
      <c r="CWQ70" s="38"/>
      <c r="CWR70" s="38"/>
      <c r="CWS70" s="38"/>
      <c r="CWT70" s="38"/>
      <c r="CWU70" s="38"/>
      <c r="CWV70" s="38"/>
      <c r="CWW70" s="38"/>
      <c r="CWX70" s="38"/>
      <c r="CWY70" s="38"/>
      <c r="CWZ70" s="38"/>
      <c r="CXA70" s="38"/>
      <c r="CXB70" s="38"/>
      <c r="CXC70" s="38"/>
      <c r="CXD70" s="38"/>
      <c r="CXE70" s="38"/>
      <c r="CXF70" s="38"/>
      <c r="CXG70" s="38"/>
      <c r="CXH70" s="38"/>
      <c r="CXI70" s="38"/>
      <c r="CXJ70" s="38"/>
      <c r="CXK70" s="38"/>
      <c r="CXL70" s="38"/>
      <c r="CXM70" s="38"/>
      <c r="CXN70" s="38"/>
      <c r="CXO70" s="38"/>
      <c r="CXP70" s="38"/>
      <c r="CXQ70" s="38"/>
      <c r="CXR70" s="38"/>
      <c r="CXS70" s="38"/>
      <c r="CXT70" s="38"/>
      <c r="CXU70" s="38"/>
      <c r="CXV70" s="38"/>
      <c r="CXW70" s="38"/>
      <c r="CXX70" s="38"/>
      <c r="CXY70" s="38"/>
      <c r="CXZ70" s="38"/>
      <c r="CYA70" s="38"/>
      <c r="CYB70" s="38"/>
      <c r="CYC70" s="38"/>
      <c r="CYD70" s="38"/>
      <c r="CYE70" s="38"/>
      <c r="CYF70" s="38"/>
      <c r="CYG70" s="38"/>
      <c r="CYH70" s="38"/>
      <c r="CYI70" s="38"/>
      <c r="CYJ70" s="38"/>
      <c r="CYK70" s="38"/>
      <c r="CYL70" s="38"/>
      <c r="CYM70" s="38"/>
      <c r="CYN70" s="38"/>
      <c r="CYO70" s="38"/>
      <c r="CYP70" s="38"/>
      <c r="CYQ70" s="38"/>
      <c r="CYR70" s="38"/>
      <c r="CYS70" s="38"/>
      <c r="CYT70" s="38"/>
      <c r="CYU70" s="38"/>
      <c r="CYV70" s="38"/>
      <c r="CYW70" s="38"/>
      <c r="CYX70" s="38"/>
      <c r="CYY70" s="38"/>
      <c r="CYZ70" s="38"/>
      <c r="CZA70" s="38"/>
      <c r="CZB70" s="38"/>
      <c r="CZC70" s="38"/>
      <c r="CZD70" s="38"/>
      <c r="CZE70" s="38"/>
      <c r="CZF70" s="38"/>
      <c r="CZG70" s="38"/>
      <c r="CZH70" s="38"/>
      <c r="CZI70" s="38"/>
      <c r="CZJ70" s="38"/>
      <c r="CZK70" s="38"/>
      <c r="CZL70" s="38"/>
      <c r="CZM70" s="38"/>
      <c r="CZN70" s="38"/>
      <c r="CZO70" s="38"/>
      <c r="CZP70" s="38"/>
      <c r="CZQ70" s="38"/>
      <c r="CZR70" s="38"/>
      <c r="CZS70" s="38"/>
      <c r="CZT70" s="38"/>
      <c r="CZU70" s="38"/>
      <c r="CZV70" s="38"/>
      <c r="CZW70" s="38"/>
      <c r="CZX70" s="38"/>
      <c r="CZY70" s="38"/>
      <c r="CZZ70" s="38"/>
      <c r="DAA70" s="38"/>
      <c r="DAB70" s="38"/>
      <c r="DAC70" s="38"/>
      <c r="DAD70" s="38"/>
      <c r="DAE70" s="38"/>
      <c r="DAF70" s="38"/>
      <c r="DAG70" s="38"/>
      <c r="DAH70" s="38"/>
      <c r="DAI70" s="38"/>
      <c r="DAJ70" s="38"/>
      <c r="DAK70" s="38"/>
      <c r="DAL70" s="38"/>
      <c r="DAM70" s="38"/>
      <c r="DAN70" s="38"/>
      <c r="DAO70" s="38"/>
      <c r="DAP70" s="38"/>
      <c r="DAQ70" s="38"/>
      <c r="DAR70" s="38"/>
      <c r="DAS70" s="38"/>
      <c r="DAT70" s="38"/>
      <c r="DAU70" s="38"/>
      <c r="DAV70" s="38"/>
      <c r="DAW70" s="38"/>
      <c r="DAX70" s="38"/>
      <c r="DAY70" s="38"/>
      <c r="DAZ70" s="38"/>
      <c r="DBA70" s="38"/>
      <c r="DBB70" s="38"/>
      <c r="DBC70" s="38"/>
      <c r="DBD70" s="38"/>
      <c r="DBE70" s="38"/>
      <c r="DBF70" s="38"/>
      <c r="DBG70" s="38"/>
      <c r="DBH70" s="38"/>
      <c r="DBI70" s="38"/>
      <c r="DBJ70" s="38"/>
      <c r="DBK70" s="38"/>
      <c r="DBL70" s="38"/>
      <c r="DBM70" s="38"/>
      <c r="DBN70" s="38"/>
      <c r="DBO70" s="38"/>
      <c r="DBP70" s="38"/>
      <c r="DBQ70" s="38"/>
      <c r="DBR70" s="38"/>
      <c r="DBS70" s="38"/>
      <c r="DBT70" s="38"/>
      <c r="DBU70" s="38"/>
      <c r="DBV70" s="38"/>
      <c r="DBW70" s="38"/>
      <c r="DBX70" s="38"/>
      <c r="DBY70" s="38"/>
      <c r="DBZ70" s="38"/>
      <c r="DCA70" s="38"/>
      <c r="DCB70" s="38"/>
      <c r="DCC70" s="38"/>
      <c r="DCD70" s="38"/>
      <c r="DCE70" s="38"/>
      <c r="DCF70" s="38"/>
      <c r="DCG70" s="38"/>
      <c r="DCH70" s="38"/>
      <c r="DCI70" s="38"/>
      <c r="DCJ70" s="38"/>
      <c r="DCK70" s="38"/>
      <c r="DCL70" s="38"/>
      <c r="DCM70" s="38"/>
      <c r="DCN70" s="38"/>
      <c r="DCO70" s="38"/>
      <c r="DCP70" s="38"/>
      <c r="DCQ70" s="38"/>
      <c r="DCR70" s="38"/>
      <c r="DCS70" s="38"/>
      <c r="DCT70" s="38"/>
      <c r="DCU70" s="38"/>
      <c r="DCV70" s="38"/>
      <c r="DCW70" s="38"/>
      <c r="DCX70" s="38"/>
      <c r="DCY70" s="38"/>
      <c r="DCZ70" s="38"/>
      <c r="DDA70" s="38"/>
      <c r="DDB70" s="38"/>
      <c r="DDC70" s="38"/>
      <c r="DDD70" s="38"/>
      <c r="DDE70" s="38"/>
      <c r="DDF70" s="38"/>
      <c r="DDG70" s="38"/>
      <c r="DDH70" s="38"/>
      <c r="DDI70" s="38"/>
      <c r="DDJ70" s="38"/>
      <c r="DDK70" s="38"/>
      <c r="DDL70" s="38"/>
      <c r="DDM70" s="38"/>
      <c r="DDN70" s="38"/>
      <c r="DDO70" s="38"/>
      <c r="DDP70" s="38"/>
      <c r="DDQ70" s="38"/>
      <c r="DDR70" s="38"/>
      <c r="DDS70" s="38"/>
      <c r="DDT70" s="38"/>
      <c r="DDU70" s="38"/>
      <c r="DDV70" s="38"/>
      <c r="DDW70" s="38"/>
      <c r="DDX70" s="38"/>
      <c r="DDY70" s="38"/>
      <c r="DDZ70" s="38"/>
      <c r="DEA70" s="38"/>
      <c r="DEB70" s="38"/>
      <c r="DEC70" s="38"/>
      <c r="DED70" s="38"/>
      <c r="DEE70" s="38"/>
      <c r="DEF70" s="38"/>
      <c r="DEG70" s="38"/>
      <c r="DEH70" s="38"/>
      <c r="DEI70" s="38"/>
      <c r="DEJ70" s="38"/>
      <c r="DEK70" s="38"/>
      <c r="DEL70" s="38"/>
      <c r="DEM70" s="38"/>
      <c r="DEN70" s="38"/>
      <c r="DEO70" s="38"/>
      <c r="DEP70" s="38"/>
      <c r="DEQ70" s="38"/>
      <c r="DER70" s="38"/>
      <c r="DES70" s="38"/>
      <c r="DET70" s="38"/>
      <c r="DEU70" s="38"/>
      <c r="DEV70" s="38"/>
      <c r="DEW70" s="38"/>
      <c r="DEX70" s="38"/>
      <c r="DEY70" s="38"/>
      <c r="DEZ70" s="38"/>
      <c r="DFA70" s="38"/>
      <c r="DFB70" s="38"/>
      <c r="DFC70" s="38"/>
      <c r="DFD70" s="38"/>
      <c r="DFE70" s="38"/>
      <c r="DFF70" s="38"/>
      <c r="DFG70" s="38"/>
      <c r="DFH70" s="38"/>
      <c r="DFI70" s="38"/>
      <c r="DFJ70" s="38"/>
      <c r="DFK70" s="38"/>
      <c r="DFL70" s="38"/>
      <c r="DFM70" s="38"/>
      <c r="DFN70" s="38"/>
      <c r="DFO70" s="38"/>
      <c r="DFP70" s="38"/>
      <c r="DFQ70" s="38"/>
      <c r="DFR70" s="38"/>
      <c r="DFS70" s="38"/>
      <c r="DFT70" s="38"/>
      <c r="DFU70" s="38"/>
      <c r="DFV70" s="38"/>
      <c r="DFW70" s="38"/>
      <c r="DFX70" s="38"/>
      <c r="DFY70" s="38"/>
      <c r="DFZ70" s="38"/>
      <c r="DGA70" s="38"/>
      <c r="DGB70" s="38"/>
      <c r="DGC70" s="38"/>
      <c r="DGD70" s="38"/>
      <c r="DGE70" s="38"/>
      <c r="DGF70" s="38"/>
      <c r="DGG70" s="38"/>
      <c r="DGH70" s="38"/>
      <c r="DGI70" s="38"/>
      <c r="DGJ70" s="38"/>
      <c r="DGK70" s="38"/>
      <c r="DGL70" s="38"/>
      <c r="DGM70" s="38"/>
      <c r="DGN70" s="38"/>
      <c r="DGO70" s="38"/>
      <c r="DGP70" s="38"/>
      <c r="DGQ70" s="38"/>
      <c r="DGR70" s="38"/>
      <c r="DGS70" s="38"/>
      <c r="DGT70" s="38"/>
      <c r="DGU70" s="38"/>
      <c r="DGV70" s="38"/>
      <c r="DGW70" s="38"/>
      <c r="DGX70" s="38"/>
      <c r="DGY70" s="38"/>
      <c r="DGZ70" s="38"/>
      <c r="DHA70" s="38"/>
      <c r="DHB70" s="38"/>
      <c r="DHC70" s="38"/>
      <c r="DHD70" s="38"/>
      <c r="DHE70" s="38"/>
      <c r="DHF70" s="38"/>
      <c r="DHG70" s="38"/>
      <c r="DHH70" s="38"/>
      <c r="DHI70" s="38"/>
      <c r="DHJ70" s="38"/>
      <c r="DHK70" s="38"/>
      <c r="DHL70" s="38"/>
      <c r="DHM70" s="38"/>
      <c r="DHN70" s="38"/>
      <c r="DHO70" s="38"/>
      <c r="DHP70" s="38"/>
      <c r="DHQ70" s="38"/>
      <c r="DHR70" s="38"/>
      <c r="DHS70" s="38"/>
      <c r="DHT70" s="38"/>
      <c r="DHU70" s="38"/>
      <c r="DHV70" s="38"/>
      <c r="DHW70" s="38"/>
      <c r="DHX70" s="38"/>
      <c r="DHY70" s="38"/>
      <c r="DHZ70" s="38"/>
      <c r="DIA70" s="38"/>
      <c r="DIB70" s="38"/>
      <c r="DIC70" s="38"/>
      <c r="DID70" s="38"/>
      <c r="DIE70" s="38"/>
      <c r="DIF70" s="38"/>
      <c r="DIG70" s="38"/>
      <c r="DIH70" s="38"/>
      <c r="DII70" s="38"/>
      <c r="DIJ70" s="38"/>
      <c r="DIK70" s="38"/>
      <c r="DIL70" s="38"/>
      <c r="DIM70" s="38"/>
      <c r="DIN70" s="38"/>
      <c r="DIO70" s="38"/>
      <c r="DIP70" s="38"/>
      <c r="DIQ70" s="38"/>
      <c r="DIR70" s="38"/>
      <c r="DIS70" s="38"/>
      <c r="DIT70" s="38"/>
      <c r="DIU70" s="38"/>
      <c r="DIV70" s="38"/>
      <c r="DIW70" s="38"/>
      <c r="DIX70" s="38"/>
      <c r="DIY70" s="38"/>
      <c r="DIZ70" s="38"/>
      <c r="DJA70" s="38"/>
      <c r="DJB70" s="38"/>
      <c r="DJC70" s="38"/>
      <c r="DJD70" s="38"/>
      <c r="DJE70" s="38"/>
      <c r="DJF70" s="38"/>
      <c r="DJG70" s="38"/>
      <c r="DJH70" s="38"/>
      <c r="DJI70" s="38"/>
      <c r="DJJ70" s="38"/>
      <c r="DJK70" s="38"/>
      <c r="DJL70" s="38"/>
      <c r="DJM70" s="38"/>
      <c r="DJN70" s="38"/>
      <c r="DJO70" s="38"/>
      <c r="DJP70" s="38"/>
      <c r="DJQ70" s="38"/>
      <c r="DJR70" s="38"/>
      <c r="DJS70" s="38"/>
      <c r="DJT70" s="38"/>
      <c r="DJU70" s="38"/>
      <c r="DJV70" s="38"/>
      <c r="DJW70" s="38"/>
      <c r="DJX70" s="38"/>
      <c r="DJY70" s="38"/>
      <c r="DJZ70" s="38"/>
      <c r="DKA70" s="38"/>
      <c r="DKB70" s="38"/>
      <c r="DKC70" s="38"/>
      <c r="DKD70" s="38"/>
      <c r="DKE70" s="38"/>
      <c r="DKF70" s="38"/>
      <c r="DKG70" s="38"/>
      <c r="DKH70" s="38"/>
      <c r="DKI70" s="38"/>
      <c r="DKJ70" s="38"/>
      <c r="DKK70" s="38"/>
      <c r="DKL70" s="38"/>
      <c r="DKM70" s="38"/>
      <c r="DKN70" s="38"/>
      <c r="DKO70" s="38"/>
      <c r="DKP70" s="38"/>
      <c r="DKQ70" s="38"/>
      <c r="DKR70" s="38"/>
      <c r="DKS70" s="38"/>
      <c r="DKT70" s="38"/>
      <c r="DKU70" s="38"/>
      <c r="DKV70" s="38"/>
      <c r="DKW70" s="38"/>
      <c r="DKX70" s="38"/>
      <c r="DKY70" s="38"/>
      <c r="DKZ70" s="38"/>
      <c r="DLA70" s="38"/>
      <c r="DLB70" s="38"/>
      <c r="DLC70" s="38"/>
      <c r="DLD70" s="38"/>
      <c r="DLE70" s="38"/>
      <c r="DLF70" s="38"/>
      <c r="DLG70" s="38"/>
      <c r="DLH70" s="38"/>
      <c r="DLI70" s="38"/>
      <c r="DLJ70" s="38"/>
      <c r="DLK70" s="38"/>
      <c r="DLL70" s="38"/>
      <c r="DLM70" s="38"/>
      <c r="DLN70" s="38"/>
      <c r="DLO70" s="38"/>
      <c r="DLP70" s="38"/>
      <c r="DLQ70" s="38"/>
      <c r="DLR70" s="38"/>
      <c r="DLS70" s="38"/>
      <c r="DLT70" s="38"/>
      <c r="DLU70" s="38"/>
      <c r="DLV70" s="38"/>
      <c r="DLW70" s="38"/>
      <c r="DLX70" s="38"/>
      <c r="DLY70" s="38"/>
      <c r="DLZ70" s="38"/>
      <c r="DMA70" s="38"/>
      <c r="DMB70" s="38"/>
      <c r="DMC70" s="38"/>
      <c r="DMD70" s="38"/>
      <c r="DME70" s="38"/>
      <c r="DMF70" s="38"/>
      <c r="DMG70" s="38"/>
      <c r="DMH70" s="38"/>
      <c r="DMI70" s="38"/>
      <c r="DMJ70" s="38"/>
      <c r="DMK70" s="38"/>
      <c r="DML70" s="38"/>
      <c r="DMM70" s="38"/>
      <c r="DMN70" s="38"/>
      <c r="DMO70" s="38"/>
      <c r="DMP70" s="38"/>
      <c r="DMQ70" s="38"/>
      <c r="DMR70" s="38"/>
      <c r="DMS70" s="38"/>
      <c r="DMT70" s="38"/>
      <c r="DMU70" s="38"/>
      <c r="DMV70" s="38"/>
      <c r="DMW70" s="38"/>
      <c r="DMX70" s="38"/>
      <c r="DMY70" s="38"/>
      <c r="DMZ70" s="38"/>
      <c r="DNA70" s="38"/>
      <c r="DNB70" s="38"/>
      <c r="DNC70" s="38"/>
      <c r="DND70" s="38"/>
      <c r="DNE70" s="38"/>
      <c r="DNF70" s="38"/>
      <c r="DNG70" s="38"/>
      <c r="DNH70" s="38"/>
      <c r="DNI70" s="38"/>
      <c r="DNJ70" s="38"/>
      <c r="DNK70" s="38"/>
      <c r="DNL70" s="38"/>
      <c r="DNM70" s="38"/>
      <c r="DNN70" s="38"/>
      <c r="DNO70" s="38"/>
      <c r="DNP70" s="38"/>
      <c r="DNQ70" s="38"/>
      <c r="DNR70" s="38"/>
      <c r="DNS70" s="38"/>
      <c r="DNT70" s="38"/>
      <c r="DNU70" s="38"/>
      <c r="DNV70" s="38"/>
      <c r="DNW70" s="38"/>
      <c r="DNX70" s="38"/>
      <c r="DNY70" s="38"/>
      <c r="DNZ70" s="38"/>
      <c r="DOA70" s="38"/>
      <c r="DOB70" s="38"/>
      <c r="DOC70" s="38"/>
      <c r="DOD70" s="38"/>
      <c r="DOE70" s="38"/>
      <c r="DOF70" s="38"/>
      <c r="DOG70" s="38"/>
      <c r="DOH70" s="38"/>
      <c r="DOI70" s="38"/>
      <c r="DOJ70" s="38"/>
      <c r="DOK70" s="38"/>
      <c r="DOL70" s="38"/>
      <c r="DOM70" s="38"/>
      <c r="DON70" s="38"/>
      <c r="DOO70" s="38"/>
      <c r="DOP70" s="38"/>
      <c r="DOQ70" s="38"/>
      <c r="DOR70" s="38"/>
      <c r="DOS70" s="38"/>
      <c r="DOT70" s="38"/>
      <c r="DOU70" s="38"/>
      <c r="DOV70" s="38"/>
      <c r="DOW70" s="38"/>
      <c r="DOX70" s="38"/>
      <c r="DOY70" s="38"/>
      <c r="DOZ70" s="38"/>
      <c r="DPA70" s="38"/>
      <c r="DPB70" s="38"/>
      <c r="DPC70" s="38"/>
      <c r="DPD70" s="38"/>
      <c r="DPE70" s="38"/>
      <c r="DPF70" s="38"/>
      <c r="DPG70" s="38"/>
      <c r="DPH70" s="38"/>
      <c r="DPI70" s="38"/>
      <c r="DPJ70" s="38"/>
      <c r="DPK70" s="38"/>
      <c r="DPL70" s="38"/>
      <c r="DPM70" s="38"/>
      <c r="DPN70" s="38"/>
      <c r="DPO70" s="38"/>
      <c r="DPP70" s="38"/>
      <c r="DPQ70" s="38"/>
      <c r="DPR70" s="38"/>
      <c r="DPS70" s="38"/>
      <c r="DPT70" s="38"/>
      <c r="DPU70" s="38"/>
      <c r="DPV70" s="38"/>
      <c r="DPW70" s="38"/>
      <c r="DPX70" s="38"/>
      <c r="DPY70" s="38"/>
      <c r="DPZ70" s="38"/>
      <c r="DQA70" s="38"/>
      <c r="DQB70" s="38"/>
      <c r="DQC70" s="38"/>
      <c r="DQD70" s="38"/>
      <c r="DQE70" s="38"/>
      <c r="DQF70" s="38"/>
      <c r="DQG70" s="38"/>
      <c r="DQH70" s="38"/>
      <c r="DQI70" s="38"/>
      <c r="DQJ70" s="38"/>
      <c r="DQK70" s="38"/>
      <c r="DQL70" s="38"/>
      <c r="DQM70" s="38"/>
      <c r="DQN70" s="38"/>
      <c r="DQO70" s="38"/>
      <c r="DQP70" s="38"/>
      <c r="DQQ70" s="38"/>
      <c r="DQR70" s="38"/>
      <c r="DQS70" s="38"/>
      <c r="DQT70" s="38"/>
      <c r="DQU70" s="38"/>
      <c r="DQV70" s="38"/>
      <c r="DQW70" s="38"/>
      <c r="DQX70" s="38"/>
      <c r="DQY70" s="38"/>
      <c r="DQZ70" s="38"/>
      <c r="DRA70" s="38"/>
      <c r="DRB70" s="38"/>
      <c r="DRC70" s="38"/>
      <c r="DRD70" s="38"/>
      <c r="DRE70" s="38"/>
      <c r="DRF70" s="38"/>
      <c r="DRG70" s="38"/>
      <c r="DRH70" s="38"/>
      <c r="DRI70" s="38"/>
      <c r="DRJ70" s="38"/>
      <c r="DRK70" s="38"/>
      <c r="DRL70" s="38"/>
      <c r="DRM70" s="38"/>
      <c r="DRN70" s="38"/>
      <c r="DRO70" s="38"/>
      <c r="DRP70" s="38"/>
      <c r="DRQ70" s="38"/>
      <c r="DRR70" s="38"/>
      <c r="DRS70" s="38"/>
      <c r="DRT70" s="38"/>
      <c r="DRU70" s="38"/>
      <c r="DRV70" s="38"/>
      <c r="DRW70" s="38"/>
      <c r="DRX70" s="38"/>
      <c r="DRY70" s="38"/>
      <c r="DRZ70" s="38"/>
      <c r="DSA70" s="38"/>
      <c r="DSB70" s="38"/>
      <c r="DSC70" s="38"/>
      <c r="DSD70" s="38"/>
      <c r="DSE70" s="38"/>
      <c r="DSF70" s="38"/>
      <c r="DSG70" s="38"/>
      <c r="DSH70" s="38"/>
      <c r="DSI70" s="38"/>
      <c r="DSJ70" s="38"/>
      <c r="DSK70" s="38"/>
      <c r="DSL70" s="38"/>
      <c r="DSM70" s="38"/>
      <c r="DSN70" s="38"/>
      <c r="DSO70" s="38"/>
      <c r="DSP70" s="38"/>
      <c r="DSQ70" s="38"/>
      <c r="DSR70" s="38"/>
      <c r="DSS70" s="38"/>
      <c r="DST70" s="38"/>
      <c r="DSU70" s="38"/>
      <c r="DSV70" s="38"/>
      <c r="DSW70" s="38"/>
      <c r="DSX70" s="38"/>
      <c r="DSY70" s="38"/>
      <c r="DSZ70" s="38"/>
      <c r="DTA70" s="38"/>
      <c r="DTB70" s="38"/>
      <c r="DTC70" s="38"/>
      <c r="DTD70" s="38"/>
      <c r="DTE70" s="38"/>
      <c r="DTF70" s="38"/>
      <c r="DTG70" s="38"/>
      <c r="DTH70" s="38"/>
      <c r="DTI70" s="38"/>
      <c r="DTJ70" s="38"/>
      <c r="DTK70" s="38"/>
      <c r="DTL70" s="38"/>
      <c r="DTM70" s="38"/>
      <c r="DTN70" s="38"/>
      <c r="DTO70" s="38"/>
      <c r="DTP70" s="38"/>
      <c r="DTQ70" s="38"/>
      <c r="DTR70" s="38"/>
      <c r="DTS70" s="38"/>
      <c r="DTT70" s="38"/>
      <c r="DTU70" s="38"/>
      <c r="DTV70" s="38"/>
      <c r="DTW70" s="38"/>
      <c r="DTX70" s="38"/>
      <c r="DTY70" s="38"/>
      <c r="DTZ70" s="38"/>
      <c r="DUA70" s="38"/>
      <c r="DUB70" s="38"/>
      <c r="DUC70" s="38"/>
      <c r="DUD70" s="38"/>
      <c r="DUE70" s="38"/>
      <c r="DUF70" s="38"/>
      <c r="DUG70" s="38"/>
      <c r="DUH70" s="38"/>
      <c r="DUI70" s="38"/>
      <c r="DUJ70" s="38"/>
      <c r="DUK70" s="38"/>
      <c r="DUL70" s="38"/>
      <c r="DUM70" s="38"/>
      <c r="DUN70" s="38"/>
      <c r="DUO70" s="38"/>
      <c r="DUP70" s="38"/>
      <c r="DUQ70" s="38"/>
      <c r="DUR70" s="38"/>
      <c r="DUS70" s="38"/>
      <c r="DUT70" s="38"/>
      <c r="DUU70" s="38"/>
      <c r="DUV70" s="38"/>
      <c r="DUW70" s="38"/>
      <c r="DUX70" s="38"/>
      <c r="DUY70" s="38"/>
      <c r="DUZ70" s="38"/>
      <c r="DVA70" s="38"/>
      <c r="DVB70" s="38"/>
      <c r="DVC70" s="38"/>
      <c r="DVD70" s="38"/>
      <c r="DVE70" s="38"/>
      <c r="DVF70" s="38"/>
      <c r="DVG70" s="38"/>
      <c r="DVH70" s="38"/>
      <c r="DVI70" s="38"/>
      <c r="DVJ70" s="38"/>
      <c r="DVK70" s="38"/>
      <c r="DVL70" s="38"/>
      <c r="DVM70" s="38"/>
      <c r="DVN70" s="38"/>
      <c r="DVO70" s="38"/>
      <c r="DVP70" s="38"/>
      <c r="DVQ70" s="38"/>
      <c r="DVR70" s="38"/>
      <c r="DVS70" s="38"/>
      <c r="DVT70" s="38"/>
      <c r="DVU70" s="38"/>
      <c r="DVV70" s="38"/>
      <c r="DVW70" s="38"/>
      <c r="DVX70" s="38"/>
      <c r="DVY70" s="38"/>
      <c r="DVZ70" s="38"/>
      <c r="DWA70" s="38"/>
      <c r="DWB70" s="38"/>
      <c r="DWC70" s="38"/>
      <c r="DWD70" s="38"/>
      <c r="DWE70" s="38"/>
      <c r="DWF70" s="38"/>
      <c r="DWG70" s="38"/>
      <c r="DWH70" s="38"/>
      <c r="DWI70" s="38"/>
      <c r="DWJ70" s="38"/>
      <c r="DWK70" s="38"/>
      <c r="DWL70" s="38"/>
      <c r="DWM70" s="38"/>
      <c r="DWN70" s="38"/>
      <c r="DWO70" s="38"/>
      <c r="DWP70" s="38"/>
      <c r="DWQ70" s="38"/>
      <c r="DWR70" s="38"/>
      <c r="DWS70" s="38"/>
      <c r="DWT70" s="38"/>
      <c r="DWU70" s="38"/>
      <c r="DWV70" s="38"/>
      <c r="DWW70" s="38"/>
      <c r="DWX70" s="38"/>
      <c r="DWY70" s="38"/>
      <c r="DWZ70" s="38"/>
      <c r="DXA70" s="38"/>
      <c r="DXB70" s="38"/>
      <c r="DXC70" s="38"/>
      <c r="DXD70" s="38"/>
      <c r="DXE70" s="38"/>
      <c r="DXF70" s="38"/>
      <c r="DXG70" s="38"/>
      <c r="DXH70" s="38"/>
      <c r="DXI70" s="38"/>
      <c r="DXJ70" s="38"/>
      <c r="DXK70" s="38"/>
      <c r="DXL70" s="38"/>
      <c r="DXM70" s="38"/>
      <c r="DXN70" s="38"/>
      <c r="DXO70" s="38"/>
      <c r="DXP70" s="38"/>
      <c r="DXQ70" s="38"/>
      <c r="DXR70" s="38"/>
      <c r="DXS70" s="38"/>
      <c r="DXT70" s="38"/>
      <c r="DXU70" s="38"/>
      <c r="DXV70" s="38"/>
      <c r="DXW70" s="38"/>
      <c r="DXX70" s="38"/>
      <c r="DXY70" s="38"/>
      <c r="DXZ70" s="38"/>
      <c r="DYA70" s="38"/>
      <c r="DYB70" s="38"/>
      <c r="DYC70" s="38"/>
      <c r="DYD70" s="38"/>
      <c r="DYE70" s="38"/>
      <c r="DYF70" s="38"/>
      <c r="DYG70" s="38"/>
      <c r="DYH70" s="38"/>
      <c r="DYI70" s="38"/>
      <c r="DYJ70" s="38"/>
      <c r="DYK70" s="38"/>
      <c r="DYL70" s="38"/>
      <c r="DYM70" s="38"/>
      <c r="DYN70" s="38"/>
      <c r="DYO70" s="38"/>
      <c r="DYP70" s="38"/>
      <c r="DYQ70" s="38"/>
      <c r="DYR70" s="38"/>
      <c r="DYS70" s="38"/>
      <c r="DYT70" s="38"/>
      <c r="DYU70" s="38"/>
      <c r="DYV70" s="38"/>
      <c r="DYW70" s="38"/>
      <c r="DYX70" s="38"/>
      <c r="DYY70" s="38"/>
      <c r="DYZ70" s="38"/>
      <c r="DZA70" s="38"/>
      <c r="DZB70" s="38"/>
      <c r="DZC70" s="38"/>
      <c r="DZD70" s="38"/>
      <c r="DZE70" s="38"/>
      <c r="DZF70" s="38"/>
      <c r="DZG70" s="38"/>
      <c r="DZH70" s="38"/>
      <c r="DZI70" s="38"/>
      <c r="DZJ70" s="38"/>
      <c r="DZK70" s="38"/>
      <c r="DZL70" s="38"/>
      <c r="DZM70" s="38"/>
      <c r="DZN70" s="38"/>
      <c r="DZO70" s="38"/>
      <c r="DZP70" s="38"/>
      <c r="DZQ70" s="38"/>
      <c r="DZR70" s="38"/>
      <c r="DZS70" s="38"/>
      <c r="DZT70" s="38"/>
      <c r="DZU70" s="38"/>
      <c r="DZV70" s="38"/>
      <c r="DZW70" s="38"/>
      <c r="DZX70" s="38"/>
      <c r="DZY70" s="38"/>
      <c r="DZZ70" s="38"/>
      <c r="EAA70" s="38"/>
      <c r="EAB70" s="38"/>
      <c r="EAC70" s="38"/>
      <c r="EAD70" s="38"/>
      <c r="EAE70" s="38"/>
      <c r="EAF70" s="38"/>
      <c r="EAG70" s="38"/>
      <c r="EAH70" s="38"/>
      <c r="EAI70" s="38"/>
      <c r="EAJ70" s="38"/>
      <c r="EAK70" s="38"/>
      <c r="EAL70" s="38"/>
      <c r="EAM70" s="38"/>
      <c r="EAN70" s="38"/>
      <c r="EAO70" s="38"/>
      <c r="EAP70" s="38"/>
      <c r="EAQ70" s="38"/>
      <c r="EAR70" s="38"/>
      <c r="EAS70" s="38"/>
      <c r="EAT70" s="38"/>
      <c r="EAU70" s="38"/>
      <c r="EAV70" s="38"/>
      <c r="EAW70" s="38"/>
      <c r="EAX70" s="38"/>
      <c r="EAY70" s="38"/>
      <c r="EAZ70" s="38"/>
      <c r="EBA70" s="38"/>
      <c r="EBB70" s="38"/>
      <c r="EBC70" s="38"/>
      <c r="EBD70" s="38"/>
      <c r="EBE70" s="38"/>
      <c r="EBF70" s="38"/>
      <c r="EBG70" s="38"/>
      <c r="EBH70" s="38"/>
      <c r="EBI70" s="38"/>
      <c r="EBJ70" s="38"/>
      <c r="EBK70" s="38"/>
      <c r="EBL70" s="38"/>
      <c r="EBM70" s="38"/>
      <c r="EBN70" s="38"/>
      <c r="EBO70" s="38"/>
      <c r="EBP70" s="38"/>
      <c r="EBQ70" s="38"/>
      <c r="EBR70" s="38"/>
      <c r="EBS70" s="38"/>
      <c r="EBT70" s="38"/>
      <c r="EBU70" s="38"/>
      <c r="EBV70" s="38"/>
      <c r="EBW70" s="38"/>
      <c r="EBX70" s="38"/>
      <c r="EBY70" s="38"/>
      <c r="EBZ70" s="38"/>
      <c r="ECA70" s="38"/>
      <c r="ECB70" s="38"/>
      <c r="ECC70" s="38"/>
      <c r="ECD70" s="38"/>
      <c r="ECE70" s="38"/>
      <c r="ECF70" s="38"/>
      <c r="ECG70" s="38"/>
      <c r="ECH70" s="38"/>
      <c r="ECI70" s="38"/>
      <c r="ECJ70" s="38"/>
      <c r="ECK70" s="38"/>
      <c r="ECL70" s="38"/>
      <c r="ECM70" s="38"/>
      <c r="ECN70" s="38"/>
      <c r="ECO70" s="38"/>
      <c r="ECP70" s="38"/>
      <c r="ECQ70" s="38"/>
      <c r="ECR70" s="38"/>
      <c r="ECS70" s="38"/>
      <c r="ECT70" s="38"/>
      <c r="ECU70" s="38"/>
      <c r="ECV70" s="38"/>
      <c r="ECW70" s="38"/>
      <c r="ECX70" s="38"/>
      <c r="ECY70" s="38"/>
      <c r="ECZ70" s="38"/>
      <c r="EDA70" s="38"/>
      <c r="EDB70" s="38"/>
      <c r="EDC70" s="38"/>
      <c r="EDD70" s="38"/>
      <c r="EDE70" s="38"/>
      <c r="EDF70" s="38"/>
      <c r="EDG70" s="38"/>
      <c r="EDH70" s="38"/>
      <c r="EDI70" s="38"/>
      <c r="EDJ70" s="38"/>
      <c r="EDK70" s="38"/>
      <c r="EDL70" s="38"/>
      <c r="EDM70" s="38"/>
      <c r="EDN70" s="38"/>
      <c r="EDO70" s="38"/>
      <c r="EDP70" s="38"/>
      <c r="EDQ70" s="38"/>
      <c r="EDR70" s="38"/>
      <c r="EDS70" s="38"/>
      <c r="EDT70" s="38"/>
      <c r="EDU70" s="38"/>
      <c r="EDV70" s="38"/>
      <c r="EDW70" s="38"/>
      <c r="EDX70" s="38"/>
      <c r="EDY70" s="38"/>
      <c r="EDZ70" s="38"/>
      <c r="EEA70" s="38"/>
      <c r="EEB70" s="38"/>
      <c r="EEC70" s="38"/>
      <c r="EED70" s="38"/>
      <c r="EEE70" s="38"/>
      <c r="EEF70" s="38"/>
      <c r="EEG70" s="38"/>
      <c r="EEH70" s="38"/>
      <c r="EEI70" s="38"/>
      <c r="EEJ70" s="38"/>
      <c r="EEK70" s="38"/>
      <c r="EEL70" s="38"/>
      <c r="EEM70" s="38"/>
      <c r="EEN70" s="38"/>
      <c r="EEO70" s="38"/>
      <c r="EEP70" s="38"/>
      <c r="EEQ70" s="38"/>
      <c r="EER70" s="38"/>
      <c r="EES70" s="38"/>
      <c r="EET70" s="38"/>
      <c r="EEU70" s="38"/>
      <c r="EEV70" s="38"/>
      <c r="EEW70" s="38"/>
      <c r="EEX70" s="38"/>
      <c r="EEY70" s="38"/>
      <c r="EEZ70" s="38"/>
      <c r="EFA70" s="38"/>
      <c r="EFB70" s="38"/>
      <c r="EFC70" s="38"/>
      <c r="EFD70" s="38"/>
      <c r="EFE70" s="38"/>
      <c r="EFF70" s="38"/>
      <c r="EFG70" s="38"/>
      <c r="EFH70" s="38"/>
      <c r="EFI70" s="38"/>
      <c r="EFJ70" s="38"/>
      <c r="EFK70" s="38"/>
      <c r="EFL70" s="38"/>
      <c r="EFM70" s="38"/>
      <c r="EFN70" s="38"/>
      <c r="EFO70" s="38"/>
      <c r="EFP70" s="38"/>
      <c r="EFQ70" s="38"/>
      <c r="EFR70" s="38"/>
      <c r="EFS70" s="38"/>
      <c r="EFT70" s="38"/>
      <c r="EFU70" s="38"/>
      <c r="EFV70" s="38"/>
      <c r="EFW70" s="38"/>
      <c r="EFX70" s="38"/>
      <c r="EFY70" s="38"/>
      <c r="EFZ70" s="38"/>
      <c r="EGA70" s="38"/>
      <c r="EGB70" s="38"/>
      <c r="EGC70" s="38"/>
      <c r="EGD70" s="38"/>
      <c r="EGE70" s="38"/>
      <c r="EGF70" s="38"/>
      <c r="EGG70" s="38"/>
      <c r="EGH70" s="38"/>
      <c r="EGI70" s="38"/>
      <c r="EGJ70" s="38"/>
      <c r="EGK70" s="38"/>
      <c r="EGL70" s="38"/>
      <c r="EGM70" s="38"/>
      <c r="EGN70" s="38"/>
      <c r="EGO70" s="38"/>
      <c r="EGP70" s="38"/>
      <c r="EGQ70" s="38"/>
      <c r="EGR70" s="38"/>
      <c r="EGS70" s="38"/>
      <c r="EGT70" s="38"/>
      <c r="EGU70" s="38"/>
      <c r="EGV70" s="38"/>
      <c r="EGW70" s="38"/>
      <c r="EGX70" s="38"/>
      <c r="EGY70" s="38"/>
      <c r="EGZ70" s="38"/>
      <c r="EHA70" s="38"/>
      <c r="EHB70" s="38"/>
      <c r="EHC70" s="38"/>
      <c r="EHD70" s="38"/>
      <c r="EHE70" s="38"/>
      <c r="EHF70" s="38"/>
      <c r="EHG70" s="38"/>
      <c r="EHH70" s="38"/>
      <c r="EHI70" s="38"/>
      <c r="EHJ70" s="38"/>
      <c r="EHK70" s="38"/>
      <c r="EHL70" s="38"/>
      <c r="EHM70" s="38"/>
      <c r="EHN70" s="38"/>
      <c r="EHO70" s="38"/>
      <c r="EHP70" s="38"/>
      <c r="EHQ70" s="38"/>
      <c r="EHR70" s="38"/>
      <c r="EHS70" s="38"/>
      <c r="EHT70" s="38"/>
      <c r="EHU70" s="38"/>
      <c r="EHV70" s="38"/>
      <c r="EHW70" s="38"/>
      <c r="EHX70" s="38"/>
      <c r="EHY70" s="38"/>
      <c r="EHZ70" s="38"/>
      <c r="EIA70" s="38"/>
      <c r="EIB70" s="38"/>
      <c r="EIC70" s="38"/>
      <c r="EID70" s="38"/>
      <c r="EIE70" s="38"/>
      <c r="EIF70" s="38"/>
      <c r="EIG70" s="38"/>
      <c r="EIH70" s="38"/>
      <c r="EII70" s="38"/>
      <c r="EIJ70" s="38"/>
      <c r="EIK70" s="38"/>
      <c r="EIL70" s="38"/>
      <c r="EIM70" s="38"/>
      <c r="EIN70" s="38"/>
      <c r="EIO70" s="38"/>
      <c r="EIP70" s="38"/>
      <c r="EIQ70" s="38"/>
      <c r="EIR70" s="38"/>
      <c r="EIS70" s="38"/>
      <c r="EIT70" s="38"/>
      <c r="EIU70" s="38"/>
      <c r="EIV70" s="38"/>
      <c r="EIW70" s="38"/>
      <c r="EIX70" s="38"/>
      <c r="EIY70" s="38"/>
      <c r="EIZ70" s="38"/>
      <c r="EJA70" s="38"/>
      <c r="EJB70" s="38"/>
      <c r="EJC70" s="38"/>
      <c r="EJD70" s="38"/>
      <c r="EJE70" s="38"/>
      <c r="EJF70" s="38"/>
      <c r="EJG70" s="38"/>
      <c r="EJH70" s="38"/>
      <c r="EJI70" s="38"/>
      <c r="EJJ70" s="38"/>
      <c r="EJK70" s="38"/>
      <c r="EJL70" s="38"/>
      <c r="EJM70" s="38"/>
      <c r="EJN70" s="38"/>
      <c r="EJO70" s="38"/>
      <c r="EJP70" s="38"/>
      <c r="EJQ70" s="38"/>
      <c r="EJR70" s="38"/>
      <c r="EJS70" s="38"/>
      <c r="EJT70" s="38"/>
      <c r="EJU70" s="38"/>
      <c r="EJV70" s="38"/>
      <c r="EJW70" s="38"/>
      <c r="EJX70" s="38"/>
      <c r="EJY70" s="38"/>
      <c r="EJZ70" s="38"/>
      <c r="EKA70" s="38"/>
      <c r="EKB70" s="38"/>
      <c r="EKC70" s="38"/>
      <c r="EKD70" s="38"/>
      <c r="EKE70" s="38"/>
      <c r="EKF70" s="38"/>
      <c r="EKG70" s="38"/>
      <c r="EKH70" s="38"/>
      <c r="EKI70" s="38"/>
      <c r="EKJ70" s="38"/>
      <c r="EKK70" s="38"/>
      <c r="EKL70" s="38"/>
      <c r="EKM70" s="38"/>
      <c r="EKN70" s="38"/>
      <c r="EKO70" s="38"/>
      <c r="EKP70" s="38"/>
      <c r="EKQ70" s="38"/>
      <c r="EKR70" s="38"/>
      <c r="EKS70" s="38"/>
      <c r="EKT70" s="38"/>
      <c r="EKU70" s="38"/>
      <c r="EKV70" s="38"/>
      <c r="EKW70" s="38"/>
      <c r="EKX70" s="38"/>
      <c r="EKY70" s="38"/>
      <c r="EKZ70" s="38"/>
      <c r="ELA70" s="38"/>
      <c r="ELB70" s="38"/>
      <c r="ELC70" s="38"/>
      <c r="ELD70" s="38"/>
      <c r="ELE70" s="38"/>
      <c r="ELF70" s="38"/>
      <c r="ELG70" s="38"/>
      <c r="ELH70" s="38"/>
      <c r="ELI70" s="38"/>
      <c r="ELJ70" s="38"/>
      <c r="ELK70" s="38"/>
      <c r="ELL70" s="38"/>
      <c r="ELM70" s="38"/>
      <c r="ELN70" s="38"/>
      <c r="ELO70" s="38"/>
      <c r="ELP70" s="38"/>
      <c r="ELQ70" s="38"/>
      <c r="ELR70" s="38"/>
      <c r="ELS70" s="38"/>
      <c r="ELT70" s="38"/>
      <c r="ELU70" s="38"/>
      <c r="ELV70" s="38"/>
      <c r="ELW70" s="38"/>
      <c r="ELX70" s="38"/>
      <c r="ELY70" s="38"/>
      <c r="ELZ70" s="38"/>
      <c r="EMA70" s="38"/>
      <c r="EMB70" s="38"/>
      <c r="EMC70" s="38"/>
      <c r="EMD70" s="38"/>
      <c r="EME70" s="38"/>
      <c r="EMF70" s="38"/>
      <c r="EMG70" s="38"/>
      <c r="EMH70" s="38"/>
      <c r="EMI70" s="38"/>
      <c r="EMJ70" s="38"/>
      <c r="EMK70" s="38"/>
      <c r="EML70" s="38"/>
      <c r="EMM70" s="38"/>
      <c r="EMN70" s="38"/>
      <c r="EMO70" s="38"/>
      <c r="EMP70" s="38"/>
      <c r="EMQ70" s="38"/>
      <c r="EMR70" s="38"/>
      <c r="EMS70" s="38"/>
      <c r="EMT70" s="38"/>
      <c r="EMU70" s="38"/>
      <c r="EMV70" s="38"/>
      <c r="EMW70" s="38"/>
      <c r="EMX70" s="38"/>
      <c r="EMY70" s="38"/>
      <c r="EMZ70" s="38"/>
      <c r="ENA70" s="38"/>
      <c r="ENB70" s="38"/>
      <c r="ENC70" s="38"/>
      <c r="END70" s="38"/>
      <c r="ENE70" s="38"/>
      <c r="ENF70" s="38"/>
      <c r="ENG70" s="38"/>
      <c r="ENH70" s="38"/>
      <c r="ENI70" s="38"/>
      <c r="ENJ70" s="38"/>
      <c r="ENK70" s="38"/>
      <c r="ENL70" s="38"/>
      <c r="ENM70" s="38"/>
      <c r="ENN70" s="38"/>
      <c r="ENO70" s="38"/>
      <c r="ENP70" s="38"/>
      <c r="ENQ70" s="38"/>
      <c r="ENR70" s="38"/>
      <c r="ENS70" s="38"/>
      <c r="ENT70" s="38"/>
      <c r="ENU70" s="38"/>
      <c r="ENV70" s="38"/>
      <c r="ENW70" s="38"/>
      <c r="ENX70" s="38"/>
      <c r="ENY70" s="38"/>
      <c r="ENZ70" s="38"/>
      <c r="EOA70" s="38"/>
      <c r="EOB70" s="38"/>
      <c r="EOC70" s="38"/>
      <c r="EOD70" s="38"/>
      <c r="EOE70" s="38"/>
      <c r="EOF70" s="38"/>
      <c r="EOG70" s="38"/>
      <c r="EOH70" s="38"/>
      <c r="EOI70" s="38"/>
      <c r="EOJ70" s="38"/>
      <c r="EOK70" s="38"/>
      <c r="EOL70" s="38"/>
      <c r="EOM70" s="38"/>
      <c r="EON70" s="38"/>
      <c r="EOO70" s="38"/>
      <c r="EOP70" s="38"/>
      <c r="EOQ70" s="38"/>
      <c r="EOR70" s="38"/>
      <c r="EOS70" s="38"/>
      <c r="EOT70" s="38"/>
      <c r="EOU70" s="38"/>
      <c r="EOV70" s="38"/>
      <c r="EOW70" s="38"/>
      <c r="EOX70" s="38"/>
      <c r="EOY70" s="38"/>
      <c r="EOZ70" s="38"/>
      <c r="EPA70" s="38"/>
      <c r="EPB70" s="38"/>
      <c r="EPC70" s="38"/>
      <c r="EPD70" s="38"/>
      <c r="EPE70" s="38"/>
      <c r="EPF70" s="38"/>
      <c r="EPG70" s="38"/>
      <c r="EPH70" s="38"/>
      <c r="EPI70" s="38"/>
      <c r="EPJ70" s="38"/>
      <c r="EPK70" s="38"/>
      <c r="EPL70" s="38"/>
      <c r="EPM70" s="38"/>
      <c r="EPN70" s="38"/>
      <c r="EPO70" s="38"/>
      <c r="EPP70" s="38"/>
      <c r="EPQ70" s="38"/>
      <c r="EPR70" s="38"/>
      <c r="EPS70" s="38"/>
      <c r="EPT70" s="38"/>
      <c r="EPU70" s="38"/>
      <c r="EPV70" s="38"/>
      <c r="EPW70" s="38"/>
      <c r="EPX70" s="38"/>
      <c r="EPY70" s="38"/>
      <c r="EPZ70" s="38"/>
      <c r="EQA70" s="38"/>
      <c r="EQB70" s="38"/>
      <c r="EQC70" s="38"/>
      <c r="EQD70" s="38"/>
      <c r="EQE70" s="38"/>
      <c r="EQF70" s="38"/>
      <c r="EQG70" s="38"/>
      <c r="EQH70" s="38"/>
      <c r="EQI70" s="38"/>
      <c r="EQJ70" s="38"/>
      <c r="EQK70" s="38"/>
      <c r="EQL70" s="38"/>
      <c r="EQM70" s="38"/>
      <c r="EQN70" s="38"/>
      <c r="EQO70" s="38"/>
      <c r="EQP70" s="38"/>
      <c r="EQQ70" s="38"/>
      <c r="EQR70" s="38"/>
      <c r="EQS70" s="38"/>
      <c r="EQT70" s="38"/>
      <c r="EQU70" s="38"/>
      <c r="EQV70" s="38"/>
      <c r="EQW70" s="38"/>
      <c r="EQX70" s="38"/>
      <c r="EQY70" s="38"/>
      <c r="EQZ70" s="38"/>
      <c r="ERA70" s="38"/>
      <c r="ERB70" s="38"/>
      <c r="ERC70" s="38"/>
      <c r="ERD70" s="38"/>
      <c r="ERE70" s="38"/>
      <c r="ERF70" s="38"/>
      <c r="ERG70" s="38"/>
      <c r="ERH70" s="38"/>
      <c r="ERI70" s="38"/>
      <c r="ERJ70" s="38"/>
      <c r="ERK70" s="38"/>
      <c r="ERL70" s="38"/>
      <c r="ERM70" s="38"/>
      <c r="ERN70" s="38"/>
      <c r="ERO70" s="38"/>
      <c r="ERP70" s="38"/>
      <c r="ERQ70" s="38"/>
      <c r="ERR70" s="38"/>
      <c r="ERS70" s="38"/>
      <c r="ERT70" s="38"/>
      <c r="ERU70" s="38"/>
      <c r="ERV70" s="38"/>
      <c r="ERW70" s="38"/>
      <c r="ERX70" s="38"/>
      <c r="ERY70" s="38"/>
      <c r="ERZ70" s="38"/>
      <c r="ESA70" s="38"/>
      <c r="ESB70" s="38"/>
      <c r="ESC70" s="38"/>
      <c r="ESD70" s="38"/>
      <c r="ESE70" s="38"/>
      <c r="ESF70" s="38"/>
      <c r="ESG70" s="38"/>
      <c r="ESH70" s="38"/>
      <c r="ESI70" s="38"/>
      <c r="ESJ70" s="38"/>
      <c r="ESK70" s="38"/>
      <c r="ESL70" s="38"/>
      <c r="ESM70" s="38"/>
      <c r="ESN70" s="38"/>
      <c r="ESO70" s="38"/>
      <c r="ESP70" s="38"/>
      <c r="ESQ70" s="38"/>
      <c r="ESR70" s="38"/>
      <c r="ESS70" s="38"/>
      <c r="EST70" s="38"/>
      <c r="ESU70" s="38"/>
      <c r="ESV70" s="38"/>
      <c r="ESW70" s="38"/>
      <c r="ESX70" s="38"/>
      <c r="ESY70" s="38"/>
      <c r="ESZ70" s="38"/>
      <c r="ETA70" s="38"/>
      <c r="ETB70" s="38"/>
      <c r="ETC70" s="38"/>
      <c r="ETD70" s="38"/>
      <c r="ETE70" s="38"/>
      <c r="ETF70" s="38"/>
      <c r="ETG70" s="38"/>
      <c r="ETH70" s="38"/>
      <c r="ETI70" s="38"/>
      <c r="ETJ70" s="38"/>
      <c r="ETK70" s="38"/>
      <c r="ETL70" s="38"/>
      <c r="ETM70" s="38"/>
      <c r="ETN70" s="38"/>
      <c r="ETO70" s="38"/>
      <c r="ETP70" s="38"/>
      <c r="ETQ70" s="38"/>
      <c r="ETR70" s="38"/>
      <c r="ETS70" s="38"/>
      <c r="ETT70" s="38"/>
      <c r="ETU70" s="38"/>
      <c r="ETV70" s="38"/>
      <c r="ETW70" s="38"/>
      <c r="ETX70" s="38"/>
      <c r="ETY70" s="38"/>
      <c r="ETZ70" s="38"/>
      <c r="EUA70" s="38"/>
      <c r="EUB70" s="38"/>
      <c r="EUC70" s="38"/>
      <c r="EUD70" s="38"/>
      <c r="EUE70" s="38"/>
      <c r="EUF70" s="38"/>
      <c r="EUG70" s="38"/>
      <c r="EUH70" s="38"/>
      <c r="EUI70" s="38"/>
      <c r="EUJ70" s="38"/>
      <c r="EUK70" s="38"/>
      <c r="EUL70" s="38"/>
      <c r="EUM70" s="38"/>
      <c r="EUN70" s="38"/>
      <c r="EUO70" s="38"/>
      <c r="EUP70" s="38"/>
      <c r="EUQ70" s="38"/>
      <c r="EUR70" s="38"/>
      <c r="EUS70" s="38"/>
      <c r="EUT70" s="38"/>
      <c r="EUU70" s="38"/>
      <c r="EUV70" s="38"/>
      <c r="EUW70" s="38"/>
      <c r="EUX70" s="38"/>
      <c r="EUY70" s="38"/>
      <c r="EUZ70" s="38"/>
      <c r="EVA70" s="38"/>
      <c r="EVB70" s="38"/>
      <c r="EVC70" s="38"/>
      <c r="EVD70" s="38"/>
      <c r="EVE70" s="38"/>
      <c r="EVF70" s="38"/>
      <c r="EVG70" s="38"/>
      <c r="EVH70" s="38"/>
      <c r="EVI70" s="38"/>
      <c r="EVJ70" s="38"/>
      <c r="EVK70" s="38"/>
      <c r="EVL70" s="38"/>
      <c r="EVM70" s="38"/>
      <c r="EVN70" s="38"/>
      <c r="EVO70" s="38"/>
      <c r="EVP70" s="38"/>
      <c r="EVQ70" s="38"/>
      <c r="EVR70" s="38"/>
      <c r="EVS70" s="38"/>
      <c r="EVT70" s="38"/>
      <c r="EVU70" s="38"/>
      <c r="EVV70" s="38"/>
      <c r="EVW70" s="38"/>
      <c r="EVX70" s="38"/>
      <c r="EVY70" s="38"/>
      <c r="EVZ70" s="38"/>
      <c r="EWA70" s="38"/>
      <c r="EWB70" s="38"/>
      <c r="EWC70" s="38"/>
      <c r="EWD70" s="38"/>
      <c r="EWE70" s="38"/>
      <c r="EWF70" s="38"/>
      <c r="EWG70" s="38"/>
      <c r="EWH70" s="38"/>
      <c r="EWI70" s="38"/>
      <c r="EWJ70" s="38"/>
      <c r="EWK70" s="38"/>
      <c r="EWL70" s="38"/>
      <c r="EWM70" s="38"/>
      <c r="EWN70" s="38"/>
      <c r="EWO70" s="38"/>
      <c r="EWP70" s="38"/>
      <c r="EWQ70" s="38"/>
      <c r="EWR70" s="38"/>
      <c r="EWS70" s="38"/>
      <c r="EWT70" s="38"/>
      <c r="EWU70" s="38"/>
      <c r="EWV70" s="38"/>
      <c r="EWW70" s="38"/>
      <c r="EWX70" s="38"/>
      <c r="EWY70" s="38"/>
      <c r="EWZ70" s="38"/>
      <c r="EXA70" s="38"/>
      <c r="EXB70" s="38"/>
      <c r="EXC70" s="38"/>
      <c r="EXD70" s="38"/>
      <c r="EXE70" s="38"/>
      <c r="EXF70" s="38"/>
      <c r="EXG70" s="38"/>
      <c r="EXH70" s="38"/>
      <c r="EXI70" s="38"/>
      <c r="EXJ70" s="38"/>
      <c r="EXK70" s="38"/>
      <c r="EXL70" s="38"/>
      <c r="EXM70" s="38"/>
      <c r="EXN70" s="38"/>
      <c r="EXO70" s="38"/>
      <c r="EXP70" s="38"/>
      <c r="EXQ70" s="38"/>
      <c r="EXR70" s="38"/>
      <c r="EXS70" s="38"/>
      <c r="EXT70" s="38"/>
      <c r="EXU70" s="38"/>
      <c r="EXV70" s="38"/>
      <c r="EXW70" s="38"/>
      <c r="EXX70" s="38"/>
      <c r="EXY70" s="38"/>
      <c r="EXZ70" s="38"/>
      <c r="EYA70" s="38"/>
      <c r="EYB70" s="38"/>
      <c r="EYC70" s="38"/>
      <c r="EYD70" s="38"/>
      <c r="EYE70" s="38"/>
      <c r="EYF70" s="38"/>
      <c r="EYG70" s="38"/>
      <c r="EYH70" s="38"/>
      <c r="EYI70" s="38"/>
      <c r="EYJ70" s="38"/>
      <c r="EYK70" s="38"/>
      <c r="EYL70" s="38"/>
      <c r="EYM70" s="38"/>
      <c r="EYN70" s="38"/>
      <c r="EYO70" s="38"/>
      <c r="EYP70" s="38"/>
      <c r="EYQ70" s="38"/>
      <c r="EYR70" s="38"/>
      <c r="EYS70" s="38"/>
      <c r="EYT70" s="38"/>
      <c r="EYU70" s="38"/>
      <c r="EYV70" s="38"/>
      <c r="EYW70" s="38"/>
      <c r="EYX70" s="38"/>
      <c r="EYY70" s="38"/>
      <c r="EYZ70" s="38"/>
      <c r="EZA70" s="38"/>
      <c r="EZB70" s="38"/>
      <c r="EZC70" s="38"/>
      <c r="EZD70" s="38"/>
      <c r="EZE70" s="38"/>
      <c r="EZF70" s="38"/>
      <c r="EZG70" s="38"/>
      <c r="EZH70" s="38"/>
      <c r="EZI70" s="38"/>
      <c r="EZJ70" s="38"/>
      <c r="EZK70" s="38"/>
      <c r="EZL70" s="38"/>
      <c r="EZM70" s="38"/>
      <c r="EZN70" s="38"/>
      <c r="EZO70" s="38"/>
      <c r="EZP70" s="38"/>
      <c r="EZQ70" s="38"/>
      <c r="EZR70" s="38"/>
      <c r="EZS70" s="38"/>
      <c r="EZT70" s="38"/>
      <c r="EZU70" s="38"/>
      <c r="EZV70" s="38"/>
      <c r="EZW70" s="38"/>
      <c r="EZX70" s="38"/>
      <c r="EZY70" s="38"/>
      <c r="EZZ70" s="38"/>
      <c r="FAA70" s="38"/>
      <c r="FAB70" s="38"/>
      <c r="FAC70" s="38"/>
      <c r="FAD70" s="38"/>
      <c r="FAE70" s="38"/>
      <c r="FAF70" s="38"/>
      <c r="FAG70" s="38"/>
      <c r="FAH70" s="38"/>
      <c r="FAI70" s="38"/>
      <c r="FAJ70" s="38"/>
      <c r="FAK70" s="38"/>
      <c r="FAL70" s="38"/>
      <c r="FAM70" s="38"/>
      <c r="FAN70" s="38"/>
      <c r="FAO70" s="38"/>
      <c r="FAP70" s="38"/>
      <c r="FAQ70" s="38"/>
      <c r="FAR70" s="38"/>
      <c r="FAS70" s="38"/>
      <c r="FAT70" s="38"/>
      <c r="FAU70" s="38"/>
      <c r="FAV70" s="38"/>
      <c r="FAW70" s="38"/>
      <c r="FAX70" s="38"/>
      <c r="FAY70" s="38"/>
      <c r="FAZ70" s="38"/>
      <c r="FBA70" s="38"/>
      <c r="FBB70" s="38"/>
      <c r="FBC70" s="38"/>
      <c r="FBD70" s="38"/>
      <c r="FBE70" s="38"/>
      <c r="FBF70" s="38"/>
      <c r="FBG70" s="38"/>
      <c r="FBH70" s="38"/>
      <c r="FBI70" s="38"/>
      <c r="FBJ70" s="38"/>
      <c r="FBK70" s="38"/>
      <c r="FBL70" s="38"/>
      <c r="FBM70" s="38"/>
      <c r="FBN70" s="38"/>
      <c r="FBO70" s="38"/>
      <c r="FBP70" s="38"/>
      <c r="FBQ70" s="38"/>
      <c r="FBR70" s="38"/>
      <c r="FBS70" s="38"/>
      <c r="FBT70" s="38"/>
      <c r="FBU70" s="38"/>
      <c r="FBV70" s="38"/>
      <c r="FBW70" s="38"/>
      <c r="FBX70" s="38"/>
      <c r="FBY70" s="38"/>
      <c r="FBZ70" s="38"/>
      <c r="FCA70" s="38"/>
      <c r="FCB70" s="38"/>
      <c r="FCC70" s="38"/>
      <c r="FCD70" s="38"/>
      <c r="FCE70" s="38"/>
      <c r="FCF70" s="38"/>
      <c r="FCG70" s="38"/>
      <c r="FCH70" s="38"/>
      <c r="FCI70" s="38"/>
      <c r="FCJ70" s="38"/>
      <c r="FCK70" s="38"/>
      <c r="FCL70" s="38"/>
      <c r="FCM70" s="38"/>
      <c r="FCN70" s="38"/>
      <c r="FCO70" s="38"/>
      <c r="FCP70" s="38"/>
      <c r="FCQ70" s="38"/>
      <c r="FCR70" s="38"/>
      <c r="FCS70" s="38"/>
      <c r="FCT70" s="38"/>
      <c r="FCU70" s="38"/>
      <c r="FCV70" s="38"/>
      <c r="FCW70" s="38"/>
      <c r="FCX70" s="38"/>
      <c r="FCY70" s="38"/>
      <c r="FCZ70" s="38"/>
      <c r="FDA70" s="38"/>
      <c r="FDB70" s="38"/>
      <c r="FDC70" s="38"/>
      <c r="FDD70" s="38"/>
      <c r="FDE70" s="38"/>
      <c r="FDF70" s="38"/>
      <c r="FDG70" s="38"/>
      <c r="FDH70" s="38"/>
      <c r="FDI70" s="38"/>
      <c r="FDJ70" s="38"/>
      <c r="FDK70" s="38"/>
      <c r="FDL70" s="38"/>
      <c r="FDM70" s="38"/>
      <c r="FDN70" s="38"/>
      <c r="FDO70" s="38"/>
      <c r="FDP70" s="38"/>
      <c r="FDQ70" s="38"/>
      <c r="FDR70" s="38"/>
      <c r="FDS70" s="38"/>
      <c r="FDT70" s="38"/>
      <c r="FDU70" s="38"/>
      <c r="FDV70" s="38"/>
      <c r="FDW70" s="38"/>
      <c r="FDX70" s="38"/>
      <c r="FDY70" s="38"/>
      <c r="FDZ70" s="38"/>
      <c r="FEA70" s="38"/>
      <c r="FEB70" s="38"/>
      <c r="FEC70" s="38"/>
      <c r="FED70" s="38"/>
      <c r="FEE70" s="38"/>
      <c r="FEF70" s="38"/>
      <c r="FEG70" s="38"/>
      <c r="FEH70" s="38"/>
      <c r="FEI70" s="38"/>
      <c r="FEJ70" s="38"/>
      <c r="FEK70" s="38"/>
      <c r="FEL70" s="38"/>
      <c r="FEM70" s="38"/>
      <c r="FEN70" s="38"/>
      <c r="FEO70" s="38"/>
      <c r="FEP70" s="38"/>
      <c r="FEQ70" s="38"/>
      <c r="FER70" s="38"/>
      <c r="FES70" s="38"/>
      <c r="FET70" s="38"/>
      <c r="FEU70" s="38"/>
      <c r="FEV70" s="38"/>
      <c r="FEW70" s="38"/>
      <c r="FEX70" s="38"/>
      <c r="FEY70" s="38"/>
      <c r="FEZ70" s="38"/>
      <c r="FFA70" s="38"/>
      <c r="FFB70" s="38"/>
      <c r="FFC70" s="38"/>
      <c r="FFD70" s="38"/>
      <c r="FFE70" s="38"/>
      <c r="FFF70" s="38"/>
      <c r="FFG70" s="38"/>
      <c r="FFH70" s="38"/>
      <c r="FFI70" s="38"/>
      <c r="FFJ70" s="38"/>
      <c r="FFK70" s="38"/>
      <c r="FFL70" s="38"/>
      <c r="FFM70" s="38"/>
      <c r="FFN70" s="38"/>
      <c r="FFO70" s="38"/>
      <c r="FFP70" s="38"/>
      <c r="FFQ70" s="38"/>
      <c r="FFR70" s="38"/>
      <c r="FFS70" s="38"/>
      <c r="FFT70" s="38"/>
      <c r="FFU70" s="38"/>
      <c r="FFV70" s="38"/>
      <c r="FFW70" s="38"/>
      <c r="FFX70" s="38"/>
      <c r="FFY70" s="38"/>
      <c r="FFZ70" s="38"/>
      <c r="FGA70" s="38"/>
      <c r="FGB70" s="38"/>
      <c r="FGC70" s="38"/>
      <c r="FGD70" s="38"/>
      <c r="FGE70" s="38"/>
      <c r="FGF70" s="38"/>
      <c r="FGG70" s="38"/>
      <c r="FGH70" s="38"/>
      <c r="FGI70" s="38"/>
      <c r="FGJ70" s="38"/>
      <c r="FGK70" s="38"/>
      <c r="FGL70" s="38"/>
      <c r="FGM70" s="38"/>
      <c r="FGN70" s="38"/>
      <c r="FGO70" s="38"/>
      <c r="FGP70" s="38"/>
      <c r="FGQ70" s="38"/>
      <c r="FGR70" s="38"/>
      <c r="FGS70" s="38"/>
      <c r="FGT70" s="38"/>
      <c r="FGU70" s="38"/>
      <c r="FGV70" s="38"/>
      <c r="FGW70" s="38"/>
      <c r="FGX70" s="38"/>
      <c r="FGY70" s="38"/>
      <c r="FGZ70" s="38"/>
      <c r="FHA70" s="38"/>
      <c r="FHB70" s="38"/>
      <c r="FHC70" s="38"/>
      <c r="FHD70" s="38"/>
      <c r="FHE70" s="38"/>
      <c r="FHF70" s="38"/>
      <c r="FHG70" s="38"/>
      <c r="FHH70" s="38"/>
      <c r="FHI70" s="38"/>
      <c r="FHJ70" s="38"/>
      <c r="FHK70" s="38"/>
      <c r="FHL70" s="38"/>
      <c r="FHM70" s="38"/>
      <c r="FHN70" s="38"/>
      <c r="FHO70" s="38"/>
      <c r="FHP70" s="38"/>
      <c r="FHQ70" s="38"/>
      <c r="FHR70" s="38"/>
      <c r="FHS70" s="38"/>
      <c r="FHT70" s="38"/>
      <c r="FHU70" s="38"/>
      <c r="FHV70" s="38"/>
      <c r="FHW70" s="38"/>
      <c r="FHX70" s="38"/>
      <c r="FHY70" s="38"/>
      <c r="FHZ70" s="38"/>
      <c r="FIA70" s="38"/>
      <c r="FIB70" s="38"/>
      <c r="FIC70" s="38"/>
      <c r="FID70" s="38"/>
      <c r="FIE70" s="38"/>
      <c r="FIF70" s="38"/>
      <c r="FIG70" s="38"/>
      <c r="FIH70" s="38"/>
      <c r="FII70" s="38"/>
      <c r="FIJ70" s="38"/>
      <c r="FIK70" s="38"/>
      <c r="FIL70" s="38"/>
      <c r="FIM70" s="38"/>
      <c r="FIN70" s="38"/>
      <c r="FIO70" s="38"/>
      <c r="FIP70" s="38"/>
      <c r="FIQ70" s="38"/>
      <c r="FIR70" s="38"/>
      <c r="FIS70" s="38"/>
      <c r="FIT70" s="38"/>
      <c r="FIU70" s="38"/>
      <c r="FIV70" s="38"/>
      <c r="FIW70" s="38"/>
      <c r="FIX70" s="38"/>
      <c r="FIY70" s="38"/>
      <c r="FIZ70" s="38"/>
      <c r="FJA70" s="38"/>
      <c r="FJB70" s="38"/>
      <c r="FJC70" s="38"/>
      <c r="FJD70" s="38"/>
      <c r="FJE70" s="38"/>
      <c r="FJF70" s="38"/>
      <c r="FJG70" s="38"/>
      <c r="FJH70" s="38"/>
      <c r="FJI70" s="38"/>
      <c r="FJJ70" s="38"/>
      <c r="FJK70" s="38"/>
      <c r="FJL70" s="38"/>
      <c r="FJM70" s="38"/>
      <c r="FJN70" s="38"/>
      <c r="FJO70" s="38"/>
      <c r="FJP70" s="38"/>
      <c r="FJQ70" s="38"/>
      <c r="FJR70" s="38"/>
      <c r="FJS70" s="38"/>
      <c r="FJT70" s="38"/>
      <c r="FJU70" s="38"/>
      <c r="FJV70" s="38"/>
      <c r="FJW70" s="38"/>
      <c r="FJX70" s="38"/>
      <c r="FJY70" s="38"/>
      <c r="FJZ70" s="38"/>
      <c r="FKA70" s="38"/>
      <c r="FKB70" s="38"/>
      <c r="FKC70" s="38"/>
      <c r="FKD70" s="38"/>
      <c r="FKE70" s="38"/>
      <c r="FKF70" s="38"/>
      <c r="FKG70" s="38"/>
      <c r="FKH70" s="38"/>
      <c r="FKI70" s="38"/>
      <c r="FKJ70" s="38"/>
      <c r="FKK70" s="38"/>
      <c r="FKL70" s="38"/>
      <c r="FKM70" s="38"/>
      <c r="FKN70" s="38"/>
      <c r="FKO70" s="38"/>
      <c r="FKP70" s="38"/>
      <c r="FKQ70" s="38"/>
      <c r="FKR70" s="38"/>
      <c r="FKS70" s="38"/>
      <c r="FKT70" s="38"/>
      <c r="FKU70" s="38"/>
      <c r="FKV70" s="38"/>
      <c r="FKW70" s="38"/>
      <c r="FKX70" s="38"/>
      <c r="FKY70" s="38"/>
      <c r="FKZ70" s="38"/>
      <c r="FLA70" s="38"/>
      <c r="FLB70" s="38"/>
      <c r="FLC70" s="38"/>
      <c r="FLD70" s="38"/>
      <c r="FLE70" s="38"/>
      <c r="FLF70" s="38"/>
      <c r="FLG70" s="38"/>
      <c r="FLH70" s="38"/>
      <c r="FLI70" s="38"/>
      <c r="FLJ70" s="38"/>
      <c r="FLK70" s="38"/>
      <c r="FLL70" s="38"/>
      <c r="FLM70" s="38"/>
      <c r="FLN70" s="38"/>
      <c r="FLO70" s="38"/>
      <c r="FLP70" s="38"/>
      <c r="FLQ70" s="38"/>
      <c r="FLR70" s="38"/>
      <c r="FLS70" s="38"/>
      <c r="FLT70" s="38"/>
      <c r="FLU70" s="38"/>
      <c r="FLV70" s="38"/>
      <c r="FLW70" s="38"/>
      <c r="FLX70" s="38"/>
      <c r="FLY70" s="38"/>
      <c r="FLZ70" s="38"/>
      <c r="FMA70" s="38"/>
      <c r="FMB70" s="38"/>
      <c r="FMC70" s="38"/>
      <c r="FMD70" s="38"/>
      <c r="FME70" s="38"/>
      <c r="FMF70" s="38"/>
      <c r="FMG70" s="38"/>
      <c r="FMH70" s="38"/>
      <c r="FMI70" s="38"/>
      <c r="FMJ70" s="38"/>
      <c r="FMK70" s="38"/>
      <c r="FML70" s="38"/>
      <c r="FMM70" s="38"/>
      <c r="FMN70" s="38"/>
      <c r="FMO70" s="38"/>
      <c r="FMP70" s="38"/>
      <c r="FMQ70" s="38"/>
      <c r="FMR70" s="38"/>
      <c r="FMS70" s="38"/>
      <c r="FMT70" s="38"/>
      <c r="FMU70" s="38"/>
      <c r="FMV70" s="38"/>
      <c r="FMW70" s="38"/>
      <c r="FMX70" s="38"/>
      <c r="FMY70" s="38"/>
      <c r="FMZ70" s="38"/>
      <c r="FNA70" s="38"/>
      <c r="FNB70" s="38"/>
      <c r="FNC70" s="38"/>
      <c r="FND70" s="38"/>
      <c r="FNE70" s="38"/>
      <c r="FNF70" s="38"/>
      <c r="FNG70" s="38"/>
      <c r="FNH70" s="38"/>
      <c r="FNI70" s="38"/>
      <c r="FNJ70" s="38"/>
      <c r="FNK70" s="38"/>
      <c r="FNL70" s="38"/>
      <c r="FNM70" s="38"/>
      <c r="FNN70" s="38"/>
      <c r="FNO70" s="38"/>
      <c r="FNP70" s="38"/>
      <c r="FNQ70" s="38"/>
      <c r="FNR70" s="38"/>
      <c r="FNS70" s="38"/>
      <c r="FNT70" s="38"/>
      <c r="FNU70" s="38"/>
      <c r="FNV70" s="38"/>
      <c r="FNW70" s="38"/>
      <c r="FNX70" s="38"/>
      <c r="FNY70" s="38"/>
      <c r="FNZ70" s="38"/>
      <c r="FOA70" s="38"/>
      <c r="FOB70" s="38"/>
      <c r="FOC70" s="38"/>
      <c r="FOD70" s="38"/>
      <c r="FOE70" s="38"/>
      <c r="FOF70" s="38"/>
      <c r="FOG70" s="38"/>
      <c r="FOH70" s="38"/>
      <c r="FOI70" s="38"/>
      <c r="FOJ70" s="38"/>
      <c r="FOK70" s="38"/>
      <c r="FOL70" s="38"/>
      <c r="FOM70" s="38"/>
      <c r="FON70" s="38"/>
      <c r="FOO70" s="38"/>
      <c r="FOP70" s="38"/>
      <c r="FOQ70" s="38"/>
      <c r="FOR70" s="38"/>
      <c r="FOS70" s="38"/>
      <c r="FOT70" s="38"/>
      <c r="FOU70" s="38"/>
      <c r="FOV70" s="38"/>
      <c r="FOW70" s="38"/>
      <c r="FOX70" s="38"/>
      <c r="FOY70" s="38"/>
      <c r="FOZ70" s="38"/>
      <c r="FPA70" s="38"/>
      <c r="FPB70" s="38"/>
      <c r="FPC70" s="38"/>
      <c r="FPD70" s="38"/>
      <c r="FPE70" s="38"/>
      <c r="FPF70" s="38"/>
      <c r="FPG70" s="38"/>
      <c r="FPH70" s="38"/>
      <c r="FPI70" s="38"/>
      <c r="FPJ70" s="38"/>
      <c r="FPK70" s="38"/>
      <c r="FPL70" s="38"/>
      <c r="FPM70" s="38"/>
      <c r="FPN70" s="38"/>
      <c r="FPO70" s="38"/>
      <c r="FPP70" s="38"/>
      <c r="FPQ70" s="38"/>
      <c r="FPR70" s="38"/>
      <c r="FPS70" s="38"/>
      <c r="FPT70" s="38"/>
      <c r="FPU70" s="38"/>
      <c r="FPV70" s="38"/>
      <c r="FPW70" s="38"/>
      <c r="FPX70" s="38"/>
      <c r="FPY70" s="38"/>
      <c r="FPZ70" s="38"/>
      <c r="FQA70" s="38"/>
      <c r="FQB70" s="38"/>
      <c r="FQC70" s="38"/>
      <c r="FQD70" s="38"/>
      <c r="FQE70" s="38"/>
      <c r="FQF70" s="38"/>
      <c r="FQG70" s="38"/>
      <c r="FQH70" s="38"/>
      <c r="FQI70" s="38"/>
      <c r="FQJ70" s="38"/>
      <c r="FQK70" s="38"/>
      <c r="FQL70" s="38"/>
      <c r="FQM70" s="38"/>
      <c r="FQN70" s="38"/>
      <c r="FQO70" s="38"/>
      <c r="FQP70" s="38"/>
      <c r="FQQ70" s="38"/>
      <c r="FQR70" s="38"/>
      <c r="FQS70" s="38"/>
      <c r="FQT70" s="38"/>
      <c r="FQU70" s="38"/>
      <c r="FQV70" s="38"/>
      <c r="FQW70" s="38"/>
      <c r="FQX70" s="38"/>
      <c r="FQY70" s="38"/>
      <c r="FQZ70" s="38"/>
      <c r="FRA70" s="38"/>
      <c r="FRB70" s="38"/>
      <c r="FRC70" s="38"/>
      <c r="FRD70" s="38"/>
      <c r="FRE70" s="38"/>
      <c r="FRF70" s="38"/>
      <c r="FRG70" s="38"/>
      <c r="FRH70" s="38"/>
      <c r="FRI70" s="38"/>
      <c r="FRJ70" s="38"/>
      <c r="FRK70" s="38"/>
      <c r="FRL70" s="38"/>
      <c r="FRM70" s="38"/>
      <c r="FRN70" s="38"/>
      <c r="FRO70" s="38"/>
      <c r="FRP70" s="38"/>
      <c r="FRQ70" s="38"/>
      <c r="FRR70" s="38"/>
      <c r="FRS70" s="38"/>
      <c r="FRT70" s="38"/>
      <c r="FRU70" s="38"/>
      <c r="FRV70" s="38"/>
      <c r="FRW70" s="38"/>
      <c r="FRX70" s="38"/>
      <c r="FRY70" s="38"/>
      <c r="FRZ70" s="38"/>
      <c r="FSA70" s="38"/>
      <c r="FSB70" s="38"/>
      <c r="FSC70" s="38"/>
      <c r="FSD70" s="38"/>
      <c r="FSE70" s="38"/>
      <c r="FSF70" s="38"/>
      <c r="FSG70" s="38"/>
      <c r="FSH70" s="38"/>
      <c r="FSI70" s="38"/>
      <c r="FSJ70" s="38"/>
      <c r="FSK70" s="38"/>
      <c r="FSL70" s="38"/>
      <c r="FSM70" s="38"/>
      <c r="FSN70" s="38"/>
      <c r="FSO70" s="38"/>
      <c r="FSP70" s="38"/>
      <c r="FSQ70" s="38"/>
      <c r="FSR70" s="38"/>
      <c r="FSS70" s="38"/>
      <c r="FST70" s="38"/>
      <c r="FSU70" s="38"/>
      <c r="FSV70" s="38"/>
      <c r="FSW70" s="38"/>
      <c r="FSX70" s="38"/>
      <c r="FSY70" s="38"/>
      <c r="FSZ70" s="38"/>
      <c r="FTA70" s="38"/>
      <c r="FTB70" s="38"/>
      <c r="FTC70" s="38"/>
      <c r="FTD70" s="38"/>
      <c r="FTE70" s="38"/>
      <c r="FTF70" s="38"/>
      <c r="FTG70" s="38"/>
      <c r="FTH70" s="38"/>
      <c r="FTI70" s="38"/>
      <c r="FTJ70" s="38"/>
      <c r="FTK70" s="38"/>
      <c r="FTL70" s="38"/>
      <c r="FTM70" s="38"/>
      <c r="FTN70" s="38"/>
      <c r="FTO70" s="38"/>
      <c r="FTP70" s="38"/>
      <c r="FTQ70" s="38"/>
      <c r="FTR70" s="38"/>
      <c r="FTS70" s="38"/>
      <c r="FTT70" s="38"/>
      <c r="FTU70" s="38"/>
      <c r="FTV70" s="38"/>
      <c r="FTW70" s="38"/>
      <c r="FTX70" s="38"/>
      <c r="FTY70" s="38"/>
      <c r="FTZ70" s="38"/>
      <c r="FUA70" s="38"/>
      <c r="FUB70" s="38"/>
      <c r="FUC70" s="38"/>
      <c r="FUD70" s="38"/>
      <c r="FUE70" s="38"/>
      <c r="FUF70" s="38"/>
      <c r="FUG70" s="38"/>
      <c r="FUH70" s="38"/>
      <c r="FUI70" s="38"/>
      <c r="FUJ70" s="38"/>
      <c r="FUK70" s="38"/>
      <c r="FUL70" s="38"/>
      <c r="FUM70" s="38"/>
      <c r="FUN70" s="38"/>
      <c r="FUO70" s="38"/>
      <c r="FUP70" s="38"/>
      <c r="FUQ70" s="38"/>
      <c r="FUR70" s="38"/>
      <c r="FUS70" s="38"/>
      <c r="FUT70" s="38"/>
      <c r="FUU70" s="38"/>
      <c r="FUV70" s="38"/>
      <c r="FUW70" s="38"/>
      <c r="FUX70" s="38"/>
      <c r="FUY70" s="38"/>
      <c r="FUZ70" s="38"/>
      <c r="FVA70" s="38"/>
      <c r="FVB70" s="38"/>
      <c r="FVC70" s="38"/>
      <c r="FVD70" s="38"/>
      <c r="FVE70" s="38"/>
      <c r="FVF70" s="38"/>
      <c r="FVG70" s="38"/>
      <c r="FVH70" s="38"/>
      <c r="FVI70" s="38"/>
      <c r="FVJ70" s="38"/>
      <c r="FVK70" s="38"/>
      <c r="FVL70" s="38"/>
      <c r="FVM70" s="38"/>
      <c r="FVN70" s="38"/>
      <c r="FVO70" s="38"/>
      <c r="FVP70" s="38"/>
      <c r="FVQ70" s="38"/>
      <c r="FVR70" s="38"/>
      <c r="FVS70" s="38"/>
      <c r="FVT70" s="38"/>
      <c r="FVU70" s="38"/>
      <c r="FVV70" s="38"/>
      <c r="FVW70" s="38"/>
      <c r="FVX70" s="38"/>
      <c r="FVY70" s="38"/>
      <c r="FVZ70" s="38"/>
      <c r="FWA70" s="38"/>
      <c r="FWB70" s="38"/>
      <c r="FWC70" s="38"/>
      <c r="FWD70" s="38"/>
      <c r="FWE70" s="38"/>
      <c r="FWF70" s="38"/>
      <c r="FWG70" s="38"/>
      <c r="FWH70" s="38"/>
      <c r="FWI70" s="38"/>
      <c r="FWJ70" s="38"/>
      <c r="FWK70" s="38"/>
      <c r="FWL70" s="38"/>
      <c r="FWM70" s="38"/>
      <c r="FWN70" s="38"/>
      <c r="FWO70" s="38"/>
      <c r="FWP70" s="38"/>
      <c r="FWQ70" s="38"/>
      <c r="FWR70" s="38"/>
      <c r="FWS70" s="38"/>
      <c r="FWT70" s="38"/>
      <c r="FWU70" s="38"/>
      <c r="FWV70" s="38"/>
      <c r="FWW70" s="38"/>
      <c r="FWX70" s="38"/>
      <c r="FWY70" s="38"/>
      <c r="FWZ70" s="38"/>
      <c r="FXA70" s="38"/>
      <c r="FXB70" s="38"/>
      <c r="FXC70" s="38"/>
      <c r="FXD70" s="38"/>
      <c r="FXE70" s="38"/>
      <c r="FXF70" s="38"/>
      <c r="FXG70" s="38"/>
      <c r="FXH70" s="38"/>
      <c r="FXI70" s="38"/>
      <c r="FXJ70" s="38"/>
      <c r="FXK70" s="38"/>
      <c r="FXL70" s="38"/>
      <c r="FXM70" s="38"/>
      <c r="FXN70" s="38"/>
      <c r="FXO70" s="38"/>
      <c r="FXP70" s="38"/>
      <c r="FXQ70" s="38"/>
      <c r="FXR70" s="38"/>
      <c r="FXS70" s="38"/>
      <c r="FXT70" s="38"/>
      <c r="FXU70" s="38"/>
      <c r="FXV70" s="38"/>
      <c r="FXW70" s="38"/>
      <c r="FXX70" s="38"/>
      <c r="FXY70" s="38"/>
      <c r="FXZ70" s="38"/>
      <c r="FYA70" s="38"/>
      <c r="FYB70" s="38"/>
      <c r="FYC70" s="38"/>
      <c r="FYD70" s="38"/>
      <c r="FYE70" s="38"/>
      <c r="FYF70" s="38"/>
      <c r="FYG70" s="38"/>
      <c r="FYH70" s="38"/>
      <c r="FYI70" s="38"/>
      <c r="FYJ70" s="38"/>
      <c r="FYK70" s="38"/>
      <c r="FYL70" s="38"/>
      <c r="FYM70" s="38"/>
      <c r="FYN70" s="38"/>
      <c r="FYO70" s="38"/>
      <c r="FYP70" s="38"/>
      <c r="FYQ70" s="38"/>
      <c r="FYR70" s="38"/>
      <c r="FYS70" s="38"/>
      <c r="FYT70" s="38"/>
      <c r="FYU70" s="38"/>
      <c r="FYV70" s="38"/>
      <c r="FYW70" s="38"/>
      <c r="FYX70" s="38"/>
      <c r="FYY70" s="38"/>
      <c r="FYZ70" s="38"/>
      <c r="FZA70" s="38"/>
      <c r="FZB70" s="38"/>
      <c r="FZC70" s="38"/>
      <c r="FZD70" s="38"/>
      <c r="FZE70" s="38"/>
      <c r="FZF70" s="38"/>
      <c r="FZG70" s="38"/>
      <c r="FZH70" s="38"/>
      <c r="FZI70" s="38"/>
      <c r="FZJ70" s="38"/>
      <c r="FZK70" s="38"/>
      <c r="FZL70" s="38"/>
      <c r="FZM70" s="38"/>
      <c r="FZN70" s="38"/>
      <c r="FZO70" s="38"/>
      <c r="FZP70" s="38"/>
      <c r="FZQ70" s="38"/>
      <c r="FZR70" s="38"/>
      <c r="FZS70" s="38"/>
      <c r="FZT70" s="38"/>
      <c r="FZU70" s="38"/>
      <c r="FZV70" s="38"/>
      <c r="FZW70" s="38"/>
      <c r="FZX70" s="38"/>
      <c r="FZY70" s="38"/>
      <c r="FZZ70" s="38"/>
      <c r="GAA70" s="38"/>
      <c r="GAB70" s="38"/>
      <c r="GAC70" s="38"/>
      <c r="GAD70" s="38"/>
      <c r="GAE70" s="38"/>
      <c r="GAF70" s="38"/>
      <c r="GAG70" s="38"/>
      <c r="GAH70" s="38"/>
      <c r="GAI70" s="38"/>
      <c r="GAJ70" s="38"/>
      <c r="GAK70" s="38"/>
      <c r="GAL70" s="38"/>
      <c r="GAM70" s="38"/>
      <c r="GAN70" s="38"/>
      <c r="GAO70" s="38"/>
      <c r="GAP70" s="38"/>
      <c r="GAQ70" s="38"/>
      <c r="GAR70" s="38"/>
      <c r="GAS70" s="38"/>
      <c r="GAT70" s="38"/>
      <c r="GAU70" s="38"/>
      <c r="GAV70" s="38"/>
      <c r="GAW70" s="38"/>
      <c r="GAX70" s="38"/>
      <c r="GAY70" s="38"/>
      <c r="GAZ70" s="38"/>
      <c r="GBA70" s="38"/>
      <c r="GBB70" s="38"/>
      <c r="GBC70" s="38"/>
      <c r="GBD70" s="38"/>
      <c r="GBE70" s="38"/>
      <c r="GBF70" s="38"/>
      <c r="GBG70" s="38"/>
      <c r="GBH70" s="38"/>
      <c r="GBI70" s="38"/>
      <c r="GBJ70" s="38"/>
      <c r="GBK70" s="38"/>
      <c r="GBL70" s="38"/>
      <c r="GBM70" s="38"/>
      <c r="GBN70" s="38"/>
      <c r="GBO70" s="38"/>
      <c r="GBP70" s="38"/>
      <c r="GBQ70" s="38"/>
      <c r="GBR70" s="38"/>
      <c r="GBS70" s="38"/>
      <c r="GBT70" s="38"/>
      <c r="GBU70" s="38"/>
      <c r="GBV70" s="38"/>
      <c r="GBW70" s="38"/>
      <c r="GBX70" s="38"/>
      <c r="GBY70" s="38"/>
      <c r="GBZ70" s="38"/>
      <c r="GCA70" s="38"/>
      <c r="GCB70" s="38"/>
      <c r="GCC70" s="38"/>
      <c r="GCD70" s="38"/>
      <c r="GCE70" s="38"/>
      <c r="GCF70" s="38"/>
      <c r="GCG70" s="38"/>
      <c r="GCH70" s="38"/>
      <c r="GCI70" s="38"/>
      <c r="GCJ70" s="38"/>
      <c r="GCK70" s="38"/>
      <c r="GCL70" s="38"/>
      <c r="GCM70" s="38"/>
      <c r="GCN70" s="38"/>
      <c r="GCO70" s="38"/>
      <c r="GCP70" s="38"/>
      <c r="GCQ70" s="38"/>
      <c r="GCR70" s="38"/>
      <c r="GCS70" s="38"/>
      <c r="GCT70" s="38"/>
      <c r="GCU70" s="38"/>
      <c r="GCV70" s="38"/>
      <c r="GCW70" s="38"/>
      <c r="GCX70" s="38"/>
      <c r="GCY70" s="38"/>
      <c r="GCZ70" s="38"/>
      <c r="GDA70" s="38"/>
      <c r="GDB70" s="38"/>
      <c r="GDC70" s="38"/>
      <c r="GDD70" s="38"/>
      <c r="GDE70" s="38"/>
      <c r="GDF70" s="38"/>
      <c r="GDG70" s="38"/>
      <c r="GDH70" s="38"/>
      <c r="GDI70" s="38"/>
      <c r="GDJ70" s="38"/>
      <c r="GDK70" s="38"/>
      <c r="GDL70" s="38"/>
      <c r="GDM70" s="38"/>
      <c r="GDN70" s="38"/>
      <c r="GDO70" s="38"/>
      <c r="GDP70" s="38"/>
      <c r="GDQ70" s="38"/>
      <c r="GDR70" s="38"/>
      <c r="GDS70" s="38"/>
      <c r="GDT70" s="38"/>
      <c r="GDU70" s="38"/>
      <c r="GDV70" s="38"/>
      <c r="GDW70" s="38"/>
      <c r="GDX70" s="38"/>
      <c r="GDY70" s="38"/>
      <c r="GDZ70" s="38"/>
      <c r="GEA70" s="38"/>
      <c r="GEB70" s="38"/>
      <c r="GEC70" s="38"/>
      <c r="GED70" s="38"/>
      <c r="GEE70" s="38"/>
      <c r="GEF70" s="38"/>
      <c r="GEG70" s="38"/>
      <c r="GEH70" s="38"/>
      <c r="GEI70" s="38"/>
      <c r="GEJ70" s="38"/>
      <c r="GEK70" s="38"/>
      <c r="GEL70" s="38"/>
      <c r="GEM70" s="38"/>
      <c r="GEN70" s="38"/>
      <c r="GEO70" s="38"/>
      <c r="GEP70" s="38"/>
      <c r="GEQ70" s="38"/>
      <c r="GER70" s="38"/>
      <c r="GES70" s="38"/>
      <c r="GET70" s="38"/>
      <c r="GEU70" s="38"/>
      <c r="GEV70" s="38"/>
      <c r="GEW70" s="38"/>
      <c r="GEX70" s="38"/>
      <c r="GEY70" s="38"/>
      <c r="GEZ70" s="38"/>
      <c r="GFA70" s="38"/>
      <c r="GFB70" s="38"/>
      <c r="GFC70" s="38"/>
      <c r="GFD70" s="38"/>
      <c r="GFE70" s="38"/>
      <c r="GFF70" s="38"/>
      <c r="GFG70" s="38"/>
      <c r="GFH70" s="38"/>
      <c r="GFI70" s="38"/>
      <c r="GFJ70" s="38"/>
      <c r="GFK70" s="38"/>
      <c r="GFL70" s="38"/>
      <c r="GFM70" s="38"/>
      <c r="GFN70" s="38"/>
      <c r="GFO70" s="38"/>
      <c r="GFP70" s="38"/>
      <c r="GFQ70" s="38"/>
      <c r="GFR70" s="38"/>
      <c r="GFS70" s="38"/>
      <c r="GFT70" s="38"/>
      <c r="GFU70" s="38"/>
      <c r="GFV70" s="38"/>
      <c r="GFW70" s="38"/>
      <c r="GFX70" s="38"/>
      <c r="GFY70" s="38"/>
      <c r="GFZ70" s="38"/>
      <c r="GGA70" s="38"/>
      <c r="GGB70" s="38"/>
      <c r="GGC70" s="38"/>
      <c r="GGD70" s="38"/>
      <c r="GGE70" s="38"/>
      <c r="GGF70" s="38"/>
      <c r="GGG70" s="38"/>
      <c r="GGH70" s="38"/>
      <c r="GGI70" s="38"/>
      <c r="GGJ70" s="38"/>
      <c r="GGK70" s="38"/>
      <c r="GGL70" s="38"/>
      <c r="GGM70" s="38"/>
      <c r="GGN70" s="38"/>
      <c r="GGO70" s="38"/>
      <c r="GGP70" s="38"/>
      <c r="GGQ70" s="38"/>
      <c r="GGR70" s="38"/>
      <c r="GGS70" s="38"/>
      <c r="GGT70" s="38"/>
      <c r="GGU70" s="38"/>
      <c r="GGV70" s="38"/>
      <c r="GGW70" s="38"/>
      <c r="GGX70" s="38"/>
      <c r="GGY70" s="38"/>
      <c r="GGZ70" s="38"/>
      <c r="GHA70" s="38"/>
      <c r="GHB70" s="38"/>
      <c r="GHC70" s="38"/>
      <c r="GHD70" s="38"/>
      <c r="GHE70" s="38"/>
      <c r="GHF70" s="38"/>
      <c r="GHG70" s="38"/>
      <c r="GHH70" s="38"/>
      <c r="GHI70" s="38"/>
      <c r="GHJ70" s="38"/>
      <c r="GHK70" s="38"/>
      <c r="GHL70" s="38"/>
      <c r="GHM70" s="38"/>
      <c r="GHN70" s="38"/>
      <c r="GHO70" s="38"/>
      <c r="GHP70" s="38"/>
      <c r="GHQ70" s="38"/>
      <c r="GHR70" s="38"/>
      <c r="GHS70" s="38"/>
      <c r="GHT70" s="38"/>
      <c r="GHU70" s="38"/>
      <c r="GHV70" s="38"/>
      <c r="GHW70" s="38"/>
      <c r="GHX70" s="38"/>
      <c r="GHY70" s="38"/>
      <c r="GHZ70" s="38"/>
      <c r="GIA70" s="38"/>
      <c r="GIB70" s="38"/>
      <c r="GIC70" s="38"/>
      <c r="GID70" s="38"/>
      <c r="GIE70" s="38"/>
      <c r="GIF70" s="38"/>
      <c r="GIG70" s="38"/>
      <c r="GIH70" s="38"/>
      <c r="GII70" s="38"/>
      <c r="GIJ70" s="38"/>
      <c r="GIK70" s="38"/>
      <c r="GIL70" s="38"/>
      <c r="GIM70" s="38"/>
      <c r="GIN70" s="38"/>
      <c r="GIO70" s="38"/>
      <c r="GIP70" s="38"/>
      <c r="GIQ70" s="38"/>
      <c r="GIR70" s="38"/>
      <c r="GIS70" s="38"/>
      <c r="GIT70" s="38"/>
      <c r="GIU70" s="38"/>
      <c r="GIV70" s="38"/>
      <c r="GIW70" s="38"/>
      <c r="GIX70" s="38"/>
      <c r="GIY70" s="38"/>
      <c r="GIZ70" s="38"/>
      <c r="GJA70" s="38"/>
      <c r="GJB70" s="38"/>
      <c r="GJC70" s="38"/>
      <c r="GJD70" s="38"/>
      <c r="GJE70" s="38"/>
      <c r="GJF70" s="38"/>
      <c r="GJG70" s="38"/>
      <c r="GJH70" s="38"/>
      <c r="GJI70" s="38"/>
      <c r="GJJ70" s="38"/>
      <c r="GJK70" s="38"/>
      <c r="GJL70" s="38"/>
      <c r="GJM70" s="38"/>
      <c r="GJN70" s="38"/>
      <c r="GJO70" s="38"/>
      <c r="GJP70" s="38"/>
      <c r="GJQ70" s="38"/>
      <c r="GJR70" s="38"/>
      <c r="GJS70" s="38"/>
      <c r="GJT70" s="38"/>
      <c r="GJU70" s="38"/>
      <c r="GJV70" s="38"/>
      <c r="GJW70" s="38"/>
      <c r="GJX70" s="38"/>
      <c r="GJY70" s="38"/>
      <c r="GJZ70" s="38"/>
      <c r="GKA70" s="38"/>
      <c r="GKB70" s="38"/>
      <c r="GKC70" s="38"/>
      <c r="GKD70" s="38"/>
      <c r="GKE70" s="38"/>
      <c r="GKF70" s="38"/>
      <c r="GKG70" s="38"/>
      <c r="GKH70" s="38"/>
      <c r="GKI70" s="38"/>
      <c r="GKJ70" s="38"/>
      <c r="GKK70" s="38"/>
      <c r="GKL70" s="38"/>
      <c r="GKM70" s="38"/>
      <c r="GKN70" s="38"/>
      <c r="GKO70" s="38"/>
      <c r="GKP70" s="38"/>
      <c r="GKQ70" s="38"/>
      <c r="GKR70" s="38"/>
      <c r="GKS70" s="38"/>
      <c r="GKT70" s="38"/>
      <c r="GKU70" s="38"/>
      <c r="GKV70" s="38"/>
      <c r="GKW70" s="38"/>
      <c r="GKX70" s="38"/>
      <c r="GKY70" s="38"/>
      <c r="GKZ70" s="38"/>
      <c r="GLA70" s="38"/>
      <c r="GLB70" s="38"/>
      <c r="GLC70" s="38"/>
      <c r="GLD70" s="38"/>
      <c r="GLE70" s="38"/>
      <c r="GLF70" s="38"/>
      <c r="GLG70" s="38"/>
      <c r="GLH70" s="38"/>
      <c r="GLI70" s="38"/>
      <c r="GLJ70" s="38"/>
      <c r="GLK70" s="38"/>
      <c r="GLL70" s="38"/>
      <c r="GLM70" s="38"/>
      <c r="GLN70" s="38"/>
      <c r="GLO70" s="38"/>
      <c r="GLP70" s="38"/>
      <c r="GLQ70" s="38"/>
      <c r="GLR70" s="38"/>
      <c r="GLS70" s="38"/>
      <c r="GLT70" s="38"/>
      <c r="GLU70" s="38"/>
      <c r="GLV70" s="38"/>
      <c r="GLW70" s="38"/>
      <c r="GLX70" s="38"/>
      <c r="GLY70" s="38"/>
      <c r="GLZ70" s="38"/>
      <c r="GMA70" s="38"/>
      <c r="GMB70" s="38"/>
      <c r="GMC70" s="38"/>
      <c r="GMD70" s="38"/>
      <c r="GME70" s="38"/>
      <c r="GMF70" s="38"/>
      <c r="GMG70" s="38"/>
      <c r="GMH70" s="38"/>
      <c r="GMI70" s="38"/>
      <c r="GMJ70" s="38"/>
      <c r="GMK70" s="38"/>
      <c r="GML70" s="38"/>
      <c r="GMM70" s="38"/>
      <c r="GMN70" s="38"/>
      <c r="GMO70" s="38"/>
      <c r="GMP70" s="38"/>
      <c r="GMQ70" s="38"/>
      <c r="GMR70" s="38"/>
      <c r="GMS70" s="38"/>
      <c r="GMT70" s="38"/>
      <c r="GMU70" s="38"/>
      <c r="GMV70" s="38"/>
      <c r="GMW70" s="38"/>
      <c r="GMX70" s="38"/>
      <c r="GMY70" s="38"/>
      <c r="GMZ70" s="38"/>
      <c r="GNA70" s="38"/>
      <c r="GNB70" s="38"/>
      <c r="GNC70" s="38"/>
      <c r="GND70" s="38"/>
      <c r="GNE70" s="38"/>
      <c r="GNF70" s="38"/>
      <c r="GNG70" s="38"/>
      <c r="GNH70" s="38"/>
      <c r="GNI70" s="38"/>
      <c r="GNJ70" s="38"/>
      <c r="GNK70" s="38"/>
      <c r="GNL70" s="38"/>
      <c r="GNM70" s="38"/>
      <c r="GNN70" s="38"/>
      <c r="GNO70" s="38"/>
      <c r="GNP70" s="38"/>
      <c r="GNQ70" s="38"/>
      <c r="GNR70" s="38"/>
      <c r="GNS70" s="38"/>
      <c r="GNT70" s="38"/>
      <c r="GNU70" s="38"/>
      <c r="GNV70" s="38"/>
      <c r="GNW70" s="38"/>
      <c r="GNX70" s="38"/>
      <c r="GNY70" s="38"/>
      <c r="GNZ70" s="38"/>
      <c r="GOA70" s="38"/>
      <c r="GOB70" s="38"/>
      <c r="GOC70" s="38"/>
      <c r="GOD70" s="38"/>
      <c r="GOE70" s="38"/>
      <c r="GOF70" s="38"/>
      <c r="GOG70" s="38"/>
      <c r="GOH70" s="38"/>
      <c r="GOI70" s="38"/>
      <c r="GOJ70" s="38"/>
      <c r="GOK70" s="38"/>
      <c r="GOL70" s="38"/>
      <c r="GOM70" s="38"/>
      <c r="GON70" s="38"/>
      <c r="GOO70" s="38"/>
      <c r="GOP70" s="38"/>
      <c r="GOQ70" s="38"/>
      <c r="GOR70" s="38"/>
      <c r="GOS70" s="38"/>
      <c r="GOT70" s="38"/>
      <c r="GOU70" s="38"/>
      <c r="GOV70" s="38"/>
      <c r="GOW70" s="38"/>
      <c r="GOX70" s="38"/>
      <c r="GOY70" s="38"/>
      <c r="GOZ70" s="38"/>
      <c r="GPA70" s="38"/>
      <c r="GPB70" s="38"/>
      <c r="GPC70" s="38"/>
      <c r="GPD70" s="38"/>
      <c r="GPE70" s="38"/>
      <c r="GPF70" s="38"/>
      <c r="GPG70" s="38"/>
      <c r="GPH70" s="38"/>
      <c r="GPI70" s="38"/>
      <c r="GPJ70" s="38"/>
      <c r="GPK70" s="38"/>
      <c r="GPL70" s="38"/>
      <c r="GPM70" s="38"/>
      <c r="GPN70" s="38"/>
      <c r="GPO70" s="38"/>
      <c r="GPP70" s="38"/>
      <c r="GPQ70" s="38"/>
      <c r="GPR70" s="38"/>
      <c r="GPS70" s="38"/>
      <c r="GPT70" s="38"/>
      <c r="GPU70" s="38"/>
      <c r="GPV70" s="38"/>
      <c r="GPW70" s="38"/>
      <c r="GPX70" s="38"/>
      <c r="GPY70" s="38"/>
      <c r="GPZ70" s="38"/>
      <c r="GQA70" s="38"/>
      <c r="GQB70" s="38"/>
      <c r="GQC70" s="38"/>
      <c r="GQD70" s="38"/>
      <c r="GQE70" s="38"/>
      <c r="GQF70" s="38"/>
      <c r="GQG70" s="38"/>
      <c r="GQH70" s="38"/>
      <c r="GQI70" s="38"/>
      <c r="GQJ70" s="38"/>
      <c r="GQK70" s="38"/>
      <c r="GQL70" s="38"/>
      <c r="GQM70" s="38"/>
      <c r="GQN70" s="38"/>
      <c r="GQO70" s="38"/>
      <c r="GQP70" s="38"/>
      <c r="GQQ70" s="38"/>
      <c r="GQR70" s="38"/>
      <c r="GQS70" s="38"/>
      <c r="GQT70" s="38"/>
      <c r="GQU70" s="38"/>
      <c r="GQV70" s="38"/>
      <c r="GQW70" s="38"/>
      <c r="GQX70" s="38"/>
      <c r="GQY70" s="38"/>
      <c r="GQZ70" s="38"/>
      <c r="GRA70" s="38"/>
      <c r="GRB70" s="38"/>
      <c r="GRC70" s="38"/>
      <c r="GRD70" s="38"/>
      <c r="GRE70" s="38"/>
      <c r="GRF70" s="38"/>
      <c r="GRG70" s="38"/>
      <c r="GRH70" s="38"/>
      <c r="GRI70" s="38"/>
      <c r="GRJ70" s="38"/>
      <c r="GRK70" s="38"/>
      <c r="GRL70" s="38"/>
      <c r="GRM70" s="38"/>
      <c r="GRN70" s="38"/>
      <c r="GRO70" s="38"/>
      <c r="GRP70" s="38"/>
      <c r="GRQ70" s="38"/>
      <c r="GRR70" s="38"/>
      <c r="GRS70" s="38"/>
      <c r="GRT70" s="38"/>
      <c r="GRU70" s="38"/>
      <c r="GRV70" s="38"/>
      <c r="GRW70" s="38"/>
      <c r="GRX70" s="38"/>
      <c r="GRY70" s="38"/>
      <c r="GRZ70" s="38"/>
      <c r="GSA70" s="38"/>
      <c r="GSB70" s="38"/>
      <c r="GSC70" s="38"/>
      <c r="GSD70" s="38"/>
      <c r="GSE70" s="38"/>
      <c r="GSF70" s="38"/>
      <c r="GSG70" s="38"/>
      <c r="GSH70" s="38"/>
      <c r="GSI70" s="38"/>
      <c r="GSJ70" s="38"/>
      <c r="GSK70" s="38"/>
      <c r="GSL70" s="38"/>
      <c r="GSM70" s="38"/>
      <c r="GSN70" s="38"/>
      <c r="GSO70" s="38"/>
      <c r="GSP70" s="38"/>
      <c r="GSQ70" s="38"/>
      <c r="GSR70" s="38"/>
      <c r="GSS70" s="38"/>
      <c r="GST70" s="38"/>
      <c r="GSU70" s="38"/>
      <c r="GSV70" s="38"/>
      <c r="GSW70" s="38"/>
      <c r="GSX70" s="38"/>
      <c r="GSY70" s="38"/>
      <c r="GSZ70" s="38"/>
      <c r="GTA70" s="38"/>
      <c r="GTB70" s="38"/>
      <c r="GTC70" s="38"/>
      <c r="GTD70" s="38"/>
      <c r="GTE70" s="38"/>
      <c r="GTF70" s="38"/>
      <c r="GTG70" s="38"/>
      <c r="GTH70" s="38"/>
      <c r="GTI70" s="38"/>
      <c r="GTJ70" s="38"/>
      <c r="GTK70" s="38"/>
      <c r="GTL70" s="38"/>
      <c r="GTM70" s="38"/>
      <c r="GTN70" s="38"/>
      <c r="GTO70" s="38"/>
      <c r="GTP70" s="38"/>
      <c r="GTQ70" s="38"/>
      <c r="GTR70" s="38"/>
      <c r="GTS70" s="38"/>
      <c r="GTT70" s="38"/>
      <c r="GTU70" s="38"/>
      <c r="GTV70" s="38"/>
      <c r="GTW70" s="38"/>
      <c r="GTX70" s="38"/>
      <c r="GTY70" s="38"/>
      <c r="GTZ70" s="38"/>
      <c r="GUA70" s="38"/>
      <c r="GUB70" s="38"/>
      <c r="GUC70" s="38"/>
      <c r="GUD70" s="38"/>
      <c r="GUE70" s="38"/>
      <c r="GUF70" s="38"/>
      <c r="GUG70" s="38"/>
      <c r="GUH70" s="38"/>
      <c r="GUI70" s="38"/>
      <c r="GUJ70" s="38"/>
      <c r="GUK70" s="38"/>
      <c r="GUL70" s="38"/>
      <c r="GUM70" s="38"/>
      <c r="GUN70" s="38"/>
      <c r="GUO70" s="38"/>
      <c r="GUP70" s="38"/>
      <c r="GUQ70" s="38"/>
      <c r="GUR70" s="38"/>
      <c r="GUS70" s="38"/>
      <c r="GUT70" s="38"/>
      <c r="GUU70" s="38"/>
      <c r="GUV70" s="38"/>
      <c r="GUW70" s="38"/>
      <c r="GUX70" s="38"/>
      <c r="GUY70" s="38"/>
      <c r="GUZ70" s="38"/>
      <c r="GVA70" s="38"/>
      <c r="GVB70" s="38"/>
      <c r="GVC70" s="38"/>
      <c r="GVD70" s="38"/>
      <c r="GVE70" s="38"/>
      <c r="GVF70" s="38"/>
      <c r="GVG70" s="38"/>
      <c r="GVH70" s="38"/>
      <c r="GVI70" s="38"/>
      <c r="GVJ70" s="38"/>
      <c r="GVK70" s="38"/>
      <c r="GVL70" s="38"/>
      <c r="GVM70" s="38"/>
      <c r="GVN70" s="38"/>
      <c r="GVO70" s="38"/>
      <c r="GVP70" s="38"/>
      <c r="GVQ70" s="38"/>
      <c r="GVR70" s="38"/>
      <c r="GVS70" s="38"/>
      <c r="GVT70" s="38"/>
      <c r="GVU70" s="38"/>
      <c r="GVV70" s="38"/>
      <c r="GVW70" s="38"/>
      <c r="GVX70" s="38"/>
      <c r="GVY70" s="38"/>
      <c r="GVZ70" s="38"/>
      <c r="GWA70" s="38"/>
      <c r="GWB70" s="38"/>
      <c r="GWC70" s="38"/>
      <c r="GWD70" s="38"/>
      <c r="GWE70" s="38"/>
      <c r="GWF70" s="38"/>
      <c r="GWG70" s="38"/>
      <c r="GWH70" s="38"/>
      <c r="GWI70" s="38"/>
      <c r="GWJ70" s="38"/>
      <c r="GWK70" s="38"/>
      <c r="GWL70" s="38"/>
      <c r="GWM70" s="38"/>
      <c r="GWN70" s="38"/>
      <c r="GWO70" s="38"/>
      <c r="GWP70" s="38"/>
      <c r="GWQ70" s="38"/>
      <c r="GWR70" s="38"/>
      <c r="GWS70" s="38"/>
      <c r="GWT70" s="38"/>
      <c r="GWU70" s="38"/>
      <c r="GWV70" s="38"/>
      <c r="GWW70" s="38"/>
      <c r="GWX70" s="38"/>
      <c r="GWY70" s="38"/>
      <c r="GWZ70" s="38"/>
      <c r="GXA70" s="38"/>
      <c r="GXB70" s="38"/>
      <c r="GXC70" s="38"/>
      <c r="GXD70" s="38"/>
      <c r="GXE70" s="38"/>
      <c r="GXF70" s="38"/>
      <c r="GXG70" s="38"/>
      <c r="GXH70" s="38"/>
      <c r="GXI70" s="38"/>
      <c r="GXJ70" s="38"/>
      <c r="GXK70" s="38"/>
      <c r="GXL70" s="38"/>
      <c r="GXM70" s="38"/>
      <c r="GXN70" s="38"/>
      <c r="GXO70" s="38"/>
      <c r="GXP70" s="38"/>
      <c r="GXQ70" s="38"/>
      <c r="GXR70" s="38"/>
      <c r="GXS70" s="38"/>
      <c r="GXT70" s="38"/>
      <c r="GXU70" s="38"/>
      <c r="GXV70" s="38"/>
      <c r="GXW70" s="38"/>
      <c r="GXX70" s="38"/>
      <c r="GXY70" s="38"/>
      <c r="GXZ70" s="38"/>
      <c r="GYA70" s="38"/>
      <c r="GYB70" s="38"/>
      <c r="GYC70" s="38"/>
      <c r="GYD70" s="38"/>
      <c r="GYE70" s="38"/>
      <c r="GYF70" s="38"/>
      <c r="GYG70" s="38"/>
      <c r="GYH70" s="38"/>
      <c r="GYI70" s="38"/>
      <c r="GYJ70" s="38"/>
      <c r="GYK70" s="38"/>
      <c r="GYL70" s="38"/>
      <c r="GYM70" s="38"/>
      <c r="GYN70" s="38"/>
      <c r="GYO70" s="38"/>
      <c r="GYP70" s="38"/>
      <c r="GYQ70" s="38"/>
      <c r="GYR70" s="38"/>
      <c r="GYS70" s="38"/>
      <c r="GYT70" s="38"/>
      <c r="GYU70" s="38"/>
      <c r="GYV70" s="38"/>
      <c r="GYW70" s="38"/>
      <c r="GYX70" s="38"/>
      <c r="GYY70" s="38"/>
      <c r="GYZ70" s="38"/>
      <c r="GZA70" s="38"/>
      <c r="GZB70" s="38"/>
      <c r="GZC70" s="38"/>
      <c r="GZD70" s="38"/>
      <c r="GZE70" s="38"/>
      <c r="GZF70" s="38"/>
      <c r="GZG70" s="38"/>
      <c r="GZH70" s="38"/>
      <c r="GZI70" s="38"/>
      <c r="GZJ70" s="38"/>
      <c r="GZK70" s="38"/>
      <c r="GZL70" s="38"/>
      <c r="GZM70" s="38"/>
      <c r="GZN70" s="38"/>
      <c r="GZO70" s="38"/>
      <c r="GZP70" s="38"/>
      <c r="GZQ70" s="38"/>
      <c r="GZR70" s="38"/>
      <c r="GZS70" s="38"/>
      <c r="GZT70" s="38"/>
      <c r="GZU70" s="38"/>
      <c r="GZV70" s="38"/>
      <c r="GZW70" s="38"/>
      <c r="GZX70" s="38"/>
      <c r="GZY70" s="38"/>
      <c r="GZZ70" s="38"/>
      <c r="HAA70" s="38"/>
      <c r="HAB70" s="38"/>
      <c r="HAC70" s="38"/>
      <c r="HAD70" s="38"/>
      <c r="HAE70" s="38"/>
      <c r="HAF70" s="38"/>
      <c r="HAG70" s="38"/>
      <c r="HAH70" s="38"/>
      <c r="HAI70" s="38"/>
      <c r="HAJ70" s="38"/>
      <c r="HAK70" s="38"/>
      <c r="HAL70" s="38"/>
      <c r="HAM70" s="38"/>
      <c r="HAN70" s="38"/>
      <c r="HAO70" s="38"/>
      <c r="HAP70" s="38"/>
      <c r="HAQ70" s="38"/>
      <c r="HAR70" s="38"/>
      <c r="HAS70" s="38"/>
      <c r="HAT70" s="38"/>
      <c r="HAU70" s="38"/>
      <c r="HAV70" s="38"/>
      <c r="HAW70" s="38"/>
      <c r="HAX70" s="38"/>
      <c r="HAY70" s="38"/>
      <c r="HAZ70" s="38"/>
      <c r="HBA70" s="38"/>
      <c r="HBB70" s="38"/>
      <c r="HBC70" s="38"/>
      <c r="HBD70" s="38"/>
      <c r="HBE70" s="38"/>
      <c r="HBF70" s="38"/>
      <c r="HBG70" s="38"/>
      <c r="HBH70" s="38"/>
      <c r="HBI70" s="38"/>
      <c r="HBJ70" s="38"/>
      <c r="HBK70" s="38"/>
      <c r="HBL70" s="38"/>
      <c r="HBM70" s="38"/>
      <c r="HBN70" s="38"/>
      <c r="HBO70" s="38"/>
      <c r="HBP70" s="38"/>
      <c r="HBQ70" s="38"/>
      <c r="HBR70" s="38"/>
      <c r="HBS70" s="38"/>
      <c r="HBT70" s="38"/>
      <c r="HBU70" s="38"/>
      <c r="HBV70" s="38"/>
      <c r="HBW70" s="38"/>
      <c r="HBX70" s="38"/>
      <c r="HBY70" s="38"/>
      <c r="HBZ70" s="38"/>
      <c r="HCA70" s="38"/>
      <c r="HCB70" s="38"/>
      <c r="HCC70" s="38"/>
      <c r="HCD70" s="38"/>
      <c r="HCE70" s="38"/>
      <c r="HCF70" s="38"/>
      <c r="HCG70" s="38"/>
      <c r="HCH70" s="38"/>
      <c r="HCI70" s="38"/>
      <c r="HCJ70" s="38"/>
      <c r="HCK70" s="38"/>
      <c r="HCL70" s="38"/>
      <c r="HCM70" s="38"/>
      <c r="HCN70" s="38"/>
      <c r="HCO70" s="38"/>
      <c r="HCP70" s="38"/>
      <c r="HCQ70" s="38"/>
      <c r="HCR70" s="38"/>
      <c r="HCS70" s="38"/>
      <c r="HCT70" s="38"/>
      <c r="HCU70" s="38"/>
      <c r="HCV70" s="38"/>
      <c r="HCW70" s="38"/>
      <c r="HCX70" s="38"/>
      <c r="HCY70" s="38"/>
      <c r="HCZ70" s="38"/>
      <c r="HDA70" s="38"/>
      <c r="HDB70" s="38"/>
      <c r="HDC70" s="38"/>
      <c r="HDD70" s="38"/>
      <c r="HDE70" s="38"/>
      <c r="HDF70" s="38"/>
      <c r="HDG70" s="38"/>
      <c r="HDH70" s="38"/>
      <c r="HDI70" s="38"/>
      <c r="HDJ70" s="38"/>
      <c r="HDK70" s="38"/>
      <c r="HDL70" s="38"/>
      <c r="HDM70" s="38"/>
      <c r="HDN70" s="38"/>
      <c r="HDO70" s="38"/>
      <c r="HDP70" s="38"/>
      <c r="HDQ70" s="38"/>
      <c r="HDR70" s="38"/>
      <c r="HDS70" s="38"/>
      <c r="HDT70" s="38"/>
      <c r="HDU70" s="38"/>
      <c r="HDV70" s="38"/>
      <c r="HDW70" s="38"/>
      <c r="HDX70" s="38"/>
      <c r="HDY70" s="38"/>
      <c r="HDZ70" s="38"/>
      <c r="HEA70" s="38"/>
      <c r="HEB70" s="38"/>
      <c r="HEC70" s="38"/>
      <c r="HED70" s="38"/>
      <c r="HEE70" s="38"/>
      <c r="HEF70" s="38"/>
      <c r="HEG70" s="38"/>
      <c r="HEH70" s="38"/>
      <c r="HEI70" s="38"/>
      <c r="HEJ70" s="38"/>
      <c r="HEK70" s="38"/>
      <c r="HEL70" s="38"/>
      <c r="HEM70" s="38"/>
      <c r="HEN70" s="38"/>
      <c r="HEO70" s="38"/>
      <c r="HEP70" s="38"/>
      <c r="HEQ70" s="38"/>
      <c r="HER70" s="38"/>
      <c r="HES70" s="38"/>
      <c r="HET70" s="38"/>
      <c r="HEU70" s="38"/>
      <c r="HEV70" s="38"/>
      <c r="HEW70" s="38"/>
      <c r="HEX70" s="38"/>
      <c r="HEY70" s="38"/>
      <c r="HEZ70" s="38"/>
      <c r="HFA70" s="38"/>
      <c r="HFB70" s="38"/>
      <c r="HFC70" s="38"/>
      <c r="HFD70" s="38"/>
      <c r="HFE70" s="38"/>
      <c r="HFF70" s="38"/>
      <c r="HFG70" s="38"/>
      <c r="HFH70" s="38"/>
      <c r="HFI70" s="38"/>
      <c r="HFJ70" s="38"/>
      <c r="HFK70" s="38"/>
      <c r="HFL70" s="38"/>
      <c r="HFM70" s="38"/>
      <c r="HFN70" s="38"/>
      <c r="HFO70" s="38"/>
      <c r="HFP70" s="38"/>
      <c r="HFQ70" s="38"/>
      <c r="HFR70" s="38"/>
      <c r="HFS70" s="38"/>
      <c r="HFT70" s="38"/>
      <c r="HFU70" s="38"/>
      <c r="HFV70" s="38"/>
      <c r="HFW70" s="38"/>
      <c r="HFX70" s="38"/>
      <c r="HFY70" s="38"/>
      <c r="HFZ70" s="38"/>
      <c r="HGA70" s="38"/>
      <c r="HGB70" s="38"/>
      <c r="HGC70" s="38"/>
      <c r="HGD70" s="38"/>
      <c r="HGE70" s="38"/>
      <c r="HGF70" s="38"/>
      <c r="HGG70" s="38"/>
      <c r="HGH70" s="38"/>
      <c r="HGI70" s="38"/>
      <c r="HGJ70" s="38"/>
      <c r="HGK70" s="38"/>
      <c r="HGL70" s="38"/>
      <c r="HGM70" s="38"/>
      <c r="HGN70" s="38"/>
      <c r="HGO70" s="38"/>
      <c r="HGP70" s="38"/>
      <c r="HGQ70" s="38"/>
      <c r="HGR70" s="38"/>
      <c r="HGS70" s="38"/>
      <c r="HGT70" s="38"/>
      <c r="HGU70" s="38"/>
      <c r="HGV70" s="38"/>
      <c r="HGW70" s="38"/>
      <c r="HGX70" s="38"/>
      <c r="HGY70" s="38"/>
      <c r="HGZ70" s="38"/>
      <c r="HHA70" s="38"/>
      <c r="HHB70" s="38"/>
      <c r="HHC70" s="38"/>
      <c r="HHD70" s="38"/>
      <c r="HHE70" s="38"/>
      <c r="HHF70" s="38"/>
      <c r="HHG70" s="38"/>
      <c r="HHH70" s="38"/>
      <c r="HHI70" s="38"/>
      <c r="HHJ70" s="38"/>
      <c r="HHK70" s="38"/>
      <c r="HHL70" s="38"/>
      <c r="HHM70" s="38"/>
      <c r="HHN70" s="38"/>
      <c r="HHO70" s="38"/>
      <c r="HHP70" s="38"/>
      <c r="HHQ70" s="38"/>
      <c r="HHR70" s="38"/>
      <c r="HHS70" s="38"/>
      <c r="HHT70" s="38"/>
      <c r="HHU70" s="38"/>
      <c r="HHV70" s="38"/>
      <c r="HHW70" s="38"/>
      <c r="HHX70" s="38"/>
      <c r="HHY70" s="38"/>
      <c r="HHZ70" s="38"/>
      <c r="HIA70" s="38"/>
      <c r="HIB70" s="38"/>
      <c r="HIC70" s="38"/>
      <c r="HID70" s="38"/>
      <c r="HIE70" s="38"/>
      <c r="HIF70" s="38"/>
      <c r="HIG70" s="38"/>
      <c r="HIH70" s="38"/>
      <c r="HII70" s="38"/>
      <c r="HIJ70" s="38"/>
      <c r="HIK70" s="38"/>
      <c r="HIL70" s="38"/>
      <c r="HIM70" s="38"/>
      <c r="HIN70" s="38"/>
      <c r="HIO70" s="38"/>
      <c r="HIP70" s="38"/>
      <c r="HIQ70" s="38"/>
      <c r="HIR70" s="38"/>
      <c r="HIS70" s="38"/>
      <c r="HIT70" s="38"/>
      <c r="HIU70" s="38"/>
      <c r="HIV70" s="38"/>
      <c r="HIW70" s="38"/>
      <c r="HIX70" s="38"/>
      <c r="HIY70" s="38"/>
      <c r="HIZ70" s="38"/>
      <c r="HJA70" s="38"/>
      <c r="HJB70" s="38"/>
      <c r="HJC70" s="38"/>
      <c r="HJD70" s="38"/>
      <c r="HJE70" s="38"/>
      <c r="HJF70" s="38"/>
      <c r="HJG70" s="38"/>
      <c r="HJH70" s="38"/>
      <c r="HJI70" s="38"/>
      <c r="HJJ70" s="38"/>
      <c r="HJK70" s="38"/>
      <c r="HJL70" s="38"/>
      <c r="HJM70" s="38"/>
      <c r="HJN70" s="38"/>
      <c r="HJO70" s="38"/>
      <c r="HJP70" s="38"/>
      <c r="HJQ70" s="38"/>
      <c r="HJR70" s="38"/>
      <c r="HJS70" s="38"/>
      <c r="HJT70" s="38"/>
      <c r="HJU70" s="38"/>
      <c r="HJV70" s="38"/>
      <c r="HJW70" s="38"/>
      <c r="HJX70" s="38"/>
      <c r="HJY70" s="38"/>
      <c r="HJZ70" s="38"/>
      <c r="HKA70" s="38"/>
      <c r="HKB70" s="38"/>
      <c r="HKC70" s="38"/>
      <c r="HKD70" s="38"/>
      <c r="HKE70" s="38"/>
      <c r="HKF70" s="38"/>
      <c r="HKG70" s="38"/>
      <c r="HKH70" s="38"/>
      <c r="HKI70" s="38"/>
      <c r="HKJ70" s="38"/>
      <c r="HKK70" s="38"/>
      <c r="HKL70" s="38"/>
      <c r="HKM70" s="38"/>
      <c r="HKN70" s="38"/>
      <c r="HKO70" s="38"/>
      <c r="HKP70" s="38"/>
      <c r="HKQ70" s="38"/>
      <c r="HKR70" s="38"/>
      <c r="HKS70" s="38"/>
      <c r="HKT70" s="38"/>
      <c r="HKU70" s="38"/>
      <c r="HKV70" s="38"/>
      <c r="HKW70" s="38"/>
      <c r="HKX70" s="38"/>
      <c r="HKY70" s="38"/>
      <c r="HKZ70" s="38"/>
      <c r="HLA70" s="38"/>
      <c r="HLB70" s="38"/>
      <c r="HLC70" s="38"/>
      <c r="HLD70" s="38"/>
      <c r="HLE70" s="38"/>
      <c r="HLF70" s="38"/>
      <c r="HLG70" s="38"/>
      <c r="HLH70" s="38"/>
      <c r="HLI70" s="38"/>
      <c r="HLJ70" s="38"/>
      <c r="HLK70" s="38"/>
      <c r="HLL70" s="38"/>
      <c r="HLM70" s="38"/>
      <c r="HLN70" s="38"/>
      <c r="HLO70" s="38"/>
      <c r="HLP70" s="38"/>
      <c r="HLQ70" s="38"/>
      <c r="HLR70" s="38"/>
      <c r="HLS70" s="38"/>
      <c r="HLT70" s="38"/>
      <c r="HLU70" s="38"/>
      <c r="HLV70" s="38"/>
      <c r="HLW70" s="38"/>
      <c r="HLX70" s="38"/>
      <c r="HLY70" s="38"/>
      <c r="HLZ70" s="38"/>
      <c r="HMA70" s="38"/>
      <c r="HMB70" s="38"/>
      <c r="HMC70" s="38"/>
      <c r="HMD70" s="38"/>
      <c r="HME70" s="38"/>
      <c r="HMF70" s="38"/>
      <c r="HMG70" s="38"/>
      <c r="HMH70" s="38"/>
      <c r="HMI70" s="38"/>
      <c r="HMJ70" s="38"/>
      <c r="HMK70" s="38"/>
      <c r="HML70" s="38"/>
      <c r="HMM70" s="38"/>
      <c r="HMN70" s="38"/>
      <c r="HMO70" s="38"/>
      <c r="HMP70" s="38"/>
      <c r="HMQ70" s="38"/>
      <c r="HMR70" s="38"/>
      <c r="HMS70" s="38"/>
      <c r="HMT70" s="38"/>
      <c r="HMU70" s="38"/>
      <c r="HMV70" s="38"/>
      <c r="HMW70" s="38"/>
      <c r="HMX70" s="38"/>
      <c r="HMY70" s="38"/>
      <c r="HMZ70" s="38"/>
      <c r="HNA70" s="38"/>
      <c r="HNB70" s="38"/>
      <c r="HNC70" s="38"/>
      <c r="HND70" s="38"/>
      <c r="HNE70" s="38"/>
      <c r="HNF70" s="38"/>
      <c r="HNG70" s="38"/>
      <c r="HNH70" s="38"/>
      <c r="HNI70" s="38"/>
      <c r="HNJ70" s="38"/>
      <c r="HNK70" s="38"/>
      <c r="HNL70" s="38"/>
      <c r="HNM70" s="38"/>
      <c r="HNN70" s="38"/>
      <c r="HNO70" s="38"/>
      <c r="HNP70" s="38"/>
      <c r="HNQ70" s="38"/>
      <c r="HNR70" s="38"/>
      <c r="HNS70" s="38"/>
      <c r="HNT70" s="38"/>
      <c r="HNU70" s="38"/>
      <c r="HNV70" s="38"/>
      <c r="HNW70" s="38"/>
      <c r="HNX70" s="38"/>
      <c r="HNY70" s="38"/>
      <c r="HNZ70" s="38"/>
      <c r="HOA70" s="38"/>
      <c r="HOB70" s="38"/>
      <c r="HOC70" s="38"/>
      <c r="HOD70" s="38"/>
      <c r="HOE70" s="38"/>
      <c r="HOF70" s="38"/>
      <c r="HOG70" s="38"/>
      <c r="HOH70" s="38"/>
      <c r="HOI70" s="38"/>
      <c r="HOJ70" s="38"/>
      <c r="HOK70" s="38"/>
      <c r="HOL70" s="38"/>
      <c r="HOM70" s="38"/>
      <c r="HON70" s="38"/>
      <c r="HOO70" s="38"/>
      <c r="HOP70" s="38"/>
      <c r="HOQ70" s="38"/>
      <c r="HOR70" s="38"/>
      <c r="HOS70" s="38"/>
      <c r="HOT70" s="38"/>
      <c r="HOU70" s="38"/>
      <c r="HOV70" s="38"/>
      <c r="HOW70" s="38"/>
      <c r="HOX70" s="38"/>
      <c r="HOY70" s="38"/>
      <c r="HOZ70" s="38"/>
      <c r="HPA70" s="38"/>
      <c r="HPB70" s="38"/>
      <c r="HPC70" s="38"/>
      <c r="HPD70" s="38"/>
      <c r="HPE70" s="38"/>
      <c r="HPF70" s="38"/>
      <c r="HPG70" s="38"/>
      <c r="HPH70" s="38"/>
      <c r="HPI70" s="38"/>
      <c r="HPJ70" s="38"/>
      <c r="HPK70" s="38"/>
      <c r="HPL70" s="38"/>
      <c r="HPM70" s="38"/>
      <c r="HPN70" s="38"/>
      <c r="HPO70" s="38"/>
      <c r="HPP70" s="38"/>
      <c r="HPQ70" s="38"/>
      <c r="HPR70" s="38"/>
      <c r="HPS70" s="38"/>
      <c r="HPT70" s="38"/>
      <c r="HPU70" s="38"/>
      <c r="HPV70" s="38"/>
      <c r="HPW70" s="38"/>
      <c r="HPX70" s="38"/>
      <c r="HPY70" s="38"/>
      <c r="HPZ70" s="38"/>
      <c r="HQA70" s="38"/>
      <c r="HQB70" s="38"/>
      <c r="HQC70" s="38"/>
      <c r="HQD70" s="38"/>
      <c r="HQE70" s="38"/>
      <c r="HQF70" s="38"/>
      <c r="HQG70" s="38"/>
      <c r="HQH70" s="38"/>
      <c r="HQI70" s="38"/>
      <c r="HQJ70" s="38"/>
      <c r="HQK70" s="38"/>
      <c r="HQL70" s="38"/>
      <c r="HQM70" s="38"/>
      <c r="HQN70" s="38"/>
      <c r="HQO70" s="38"/>
      <c r="HQP70" s="38"/>
      <c r="HQQ70" s="38"/>
      <c r="HQR70" s="38"/>
      <c r="HQS70" s="38"/>
      <c r="HQT70" s="38"/>
      <c r="HQU70" s="38"/>
      <c r="HQV70" s="38"/>
      <c r="HQW70" s="38"/>
      <c r="HQX70" s="38"/>
      <c r="HQY70" s="38"/>
      <c r="HQZ70" s="38"/>
      <c r="HRA70" s="38"/>
      <c r="HRB70" s="38"/>
      <c r="HRC70" s="38"/>
      <c r="HRD70" s="38"/>
      <c r="HRE70" s="38"/>
      <c r="HRF70" s="38"/>
      <c r="HRG70" s="38"/>
      <c r="HRH70" s="38"/>
      <c r="HRI70" s="38"/>
      <c r="HRJ70" s="38"/>
      <c r="HRK70" s="38"/>
      <c r="HRL70" s="38"/>
      <c r="HRM70" s="38"/>
      <c r="HRN70" s="38"/>
      <c r="HRO70" s="38"/>
      <c r="HRP70" s="38"/>
      <c r="HRQ70" s="38"/>
      <c r="HRR70" s="38"/>
      <c r="HRS70" s="38"/>
      <c r="HRT70" s="38"/>
      <c r="HRU70" s="38"/>
      <c r="HRV70" s="38"/>
      <c r="HRW70" s="38"/>
      <c r="HRX70" s="38"/>
      <c r="HRY70" s="38"/>
      <c r="HRZ70" s="38"/>
      <c r="HSA70" s="38"/>
      <c r="HSB70" s="38"/>
      <c r="HSC70" s="38"/>
      <c r="HSD70" s="38"/>
      <c r="HSE70" s="38"/>
      <c r="HSF70" s="38"/>
      <c r="HSG70" s="38"/>
      <c r="HSH70" s="38"/>
      <c r="HSI70" s="38"/>
      <c r="HSJ70" s="38"/>
      <c r="HSK70" s="38"/>
      <c r="HSL70" s="38"/>
      <c r="HSM70" s="38"/>
      <c r="HSN70" s="38"/>
      <c r="HSO70" s="38"/>
      <c r="HSP70" s="38"/>
      <c r="HSQ70" s="38"/>
      <c r="HSR70" s="38"/>
      <c r="HSS70" s="38"/>
      <c r="HST70" s="38"/>
      <c r="HSU70" s="38"/>
      <c r="HSV70" s="38"/>
      <c r="HSW70" s="38"/>
      <c r="HSX70" s="38"/>
      <c r="HSY70" s="38"/>
      <c r="HSZ70" s="38"/>
      <c r="HTA70" s="38"/>
      <c r="HTB70" s="38"/>
      <c r="HTC70" s="38"/>
      <c r="HTD70" s="38"/>
      <c r="HTE70" s="38"/>
      <c r="HTF70" s="38"/>
      <c r="HTG70" s="38"/>
      <c r="HTH70" s="38"/>
      <c r="HTI70" s="38"/>
      <c r="HTJ70" s="38"/>
      <c r="HTK70" s="38"/>
      <c r="HTL70" s="38"/>
      <c r="HTM70" s="38"/>
      <c r="HTN70" s="38"/>
      <c r="HTO70" s="38"/>
      <c r="HTP70" s="38"/>
      <c r="HTQ70" s="38"/>
      <c r="HTR70" s="38"/>
      <c r="HTS70" s="38"/>
      <c r="HTT70" s="38"/>
      <c r="HTU70" s="38"/>
      <c r="HTV70" s="38"/>
      <c r="HTW70" s="38"/>
      <c r="HTX70" s="38"/>
      <c r="HTY70" s="38"/>
      <c r="HTZ70" s="38"/>
      <c r="HUA70" s="38"/>
      <c r="HUB70" s="38"/>
      <c r="HUC70" s="38"/>
      <c r="HUD70" s="38"/>
      <c r="HUE70" s="38"/>
      <c r="HUF70" s="38"/>
      <c r="HUG70" s="38"/>
      <c r="HUH70" s="38"/>
      <c r="HUI70" s="38"/>
      <c r="HUJ70" s="38"/>
      <c r="HUK70" s="38"/>
      <c r="HUL70" s="38"/>
      <c r="HUM70" s="38"/>
      <c r="HUN70" s="38"/>
      <c r="HUO70" s="38"/>
      <c r="HUP70" s="38"/>
      <c r="HUQ70" s="38"/>
      <c r="HUR70" s="38"/>
      <c r="HUS70" s="38"/>
      <c r="HUT70" s="38"/>
      <c r="HUU70" s="38"/>
      <c r="HUV70" s="38"/>
      <c r="HUW70" s="38"/>
      <c r="HUX70" s="38"/>
      <c r="HUY70" s="38"/>
      <c r="HUZ70" s="38"/>
      <c r="HVA70" s="38"/>
      <c r="HVB70" s="38"/>
      <c r="HVC70" s="38"/>
      <c r="HVD70" s="38"/>
      <c r="HVE70" s="38"/>
      <c r="HVF70" s="38"/>
      <c r="HVG70" s="38"/>
      <c r="HVH70" s="38"/>
      <c r="HVI70" s="38"/>
      <c r="HVJ70" s="38"/>
      <c r="HVK70" s="38"/>
      <c r="HVL70" s="38"/>
      <c r="HVM70" s="38"/>
      <c r="HVN70" s="38"/>
      <c r="HVO70" s="38"/>
      <c r="HVP70" s="38"/>
      <c r="HVQ70" s="38"/>
      <c r="HVR70" s="38"/>
      <c r="HVS70" s="38"/>
      <c r="HVT70" s="38"/>
      <c r="HVU70" s="38"/>
      <c r="HVV70" s="38"/>
      <c r="HVW70" s="38"/>
      <c r="HVX70" s="38"/>
      <c r="HVY70" s="38"/>
      <c r="HVZ70" s="38"/>
      <c r="HWA70" s="38"/>
      <c r="HWB70" s="38"/>
      <c r="HWC70" s="38"/>
      <c r="HWD70" s="38"/>
      <c r="HWE70" s="38"/>
      <c r="HWF70" s="38"/>
      <c r="HWG70" s="38"/>
      <c r="HWH70" s="38"/>
      <c r="HWI70" s="38"/>
      <c r="HWJ70" s="38"/>
      <c r="HWK70" s="38"/>
      <c r="HWL70" s="38"/>
      <c r="HWM70" s="38"/>
      <c r="HWN70" s="38"/>
      <c r="HWO70" s="38"/>
      <c r="HWP70" s="38"/>
      <c r="HWQ70" s="38"/>
      <c r="HWR70" s="38"/>
      <c r="HWS70" s="38"/>
      <c r="HWT70" s="38"/>
      <c r="HWU70" s="38"/>
      <c r="HWV70" s="38"/>
      <c r="HWW70" s="38"/>
      <c r="HWX70" s="38"/>
      <c r="HWY70" s="38"/>
      <c r="HWZ70" s="38"/>
      <c r="HXA70" s="38"/>
      <c r="HXB70" s="38"/>
      <c r="HXC70" s="38"/>
      <c r="HXD70" s="38"/>
      <c r="HXE70" s="38"/>
      <c r="HXF70" s="38"/>
      <c r="HXG70" s="38"/>
      <c r="HXH70" s="38"/>
      <c r="HXI70" s="38"/>
      <c r="HXJ70" s="38"/>
      <c r="HXK70" s="38"/>
      <c r="HXL70" s="38"/>
      <c r="HXM70" s="38"/>
      <c r="HXN70" s="38"/>
      <c r="HXO70" s="38"/>
      <c r="HXP70" s="38"/>
      <c r="HXQ70" s="38"/>
      <c r="HXR70" s="38"/>
      <c r="HXS70" s="38"/>
      <c r="HXT70" s="38"/>
      <c r="HXU70" s="38"/>
      <c r="HXV70" s="38"/>
      <c r="HXW70" s="38"/>
      <c r="HXX70" s="38"/>
      <c r="HXY70" s="38"/>
      <c r="HXZ70" s="38"/>
      <c r="HYA70" s="38"/>
      <c r="HYB70" s="38"/>
      <c r="HYC70" s="38"/>
      <c r="HYD70" s="38"/>
      <c r="HYE70" s="38"/>
      <c r="HYF70" s="38"/>
      <c r="HYG70" s="38"/>
      <c r="HYH70" s="38"/>
      <c r="HYI70" s="38"/>
      <c r="HYJ70" s="38"/>
      <c r="HYK70" s="38"/>
      <c r="HYL70" s="38"/>
      <c r="HYM70" s="38"/>
      <c r="HYN70" s="38"/>
      <c r="HYO70" s="38"/>
      <c r="HYP70" s="38"/>
      <c r="HYQ70" s="38"/>
      <c r="HYR70" s="38"/>
      <c r="HYS70" s="38"/>
      <c r="HYT70" s="38"/>
      <c r="HYU70" s="38"/>
      <c r="HYV70" s="38"/>
      <c r="HYW70" s="38"/>
      <c r="HYX70" s="38"/>
      <c r="HYY70" s="38"/>
      <c r="HYZ70" s="38"/>
      <c r="HZA70" s="38"/>
      <c r="HZB70" s="38"/>
      <c r="HZC70" s="38"/>
      <c r="HZD70" s="38"/>
      <c r="HZE70" s="38"/>
      <c r="HZF70" s="38"/>
      <c r="HZG70" s="38"/>
      <c r="HZH70" s="38"/>
      <c r="HZI70" s="38"/>
      <c r="HZJ70" s="38"/>
      <c r="HZK70" s="38"/>
      <c r="HZL70" s="38"/>
      <c r="HZM70" s="38"/>
      <c r="HZN70" s="38"/>
      <c r="HZO70" s="38"/>
      <c r="HZP70" s="38"/>
      <c r="HZQ70" s="38"/>
      <c r="HZR70" s="38"/>
      <c r="HZS70" s="38"/>
      <c r="HZT70" s="38"/>
      <c r="HZU70" s="38"/>
      <c r="HZV70" s="38"/>
      <c r="HZW70" s="38"/>
      <c r="HZX70" s="38"/>
      <c r="HZY70" s="38"/>
      <c r="HZZ70" s="38"/>
      <c r="IAA70" s="38"/>
      <c r="IAB70" s="38"/>
      <c r="IAC70" s="38"/>
      <c r="IAD70" s="38"/>
      <c r="IAE70" s="38"/>
      <c r="IAF70" s="38"/>
      <c r="IAG70" s="38"/>
      <c r="IAH70" s="38"/>
      <c r="IAI70" s="38"/>
      <c r="IAJ70" s="38"/>
      <c r="IAK70" s="38"/>
      <c r="IAL70" s="38"/>
      <c r="IAM70" s="38"/>
      <c r="IAN70" s="38"/>
      <c r="IAO70" s="38"/>
      <c r="IAP70" s="38"/>
      <c r="IAQ70" s="38"/>
      <c r="IAR70" s="38"/>
      <c r="IAS70" s="38"/>
      <c r="IAT70" s="38"/>
      <c r="IAU70" s="38"/>
      <c r="IAV70" s="38"/>
      <c r="IAW70" s="38"/>
      <c r="IAX70" s="38"/>
      <c r="IAY70" s="38"/>
      <c r="IAZ70" s="38"/>
      <c r="IBA70" s="38"/>
      <c r="IBB70" s="38"/>
      <c r="IBC70" s="38"/>
      <c r="IBD70" s="38"/>
      <c r="IBE70" s="38"/>
      <c r="IBF70" s="38"/>
      <c r="IBG70" s="38"/>
      <c r="IBH70" s="38"/>
      <c r="IBI70" s="38"/>
      <c r="IBJ70" s="38"/>
      <c r="IBK70" s="38"/>
      <c r="IBL70" s="38"/>
      <c r="IBM70" s="38"/>
      <c r="IBN70" s="38"/>
      <c r="IBO70" s="38"/>
      <c r="IBP70" s="38"/>
      <c r="IBQ70" s="38"/>
      <c r="IBR70" s="38"/>
      <c r="IBS70" s="38"/>
      <c r="IBT70" s="38"/>
      <c r="IBU70" s="38"/>
      <c r="IBV70" s="38"/>
      <c r="IBW70" s="38"/>
      <c r="IBX70" s="38"/>
      <c r="IBY70" s="38"/>
      <c r="IBZ70" s="38"/>
      <c r="ICA70" s="38"/>
      <c r="ICB70" s="38"/>
      <c r="ICC70" s="38"/>
      <c r="ICD70" s="38"/>
      <c r="ICE70" s="38"/>
      <c r="ICF70" s="38"/>
      <c r="ICG70" s="38"/>
      <c r="ICH70" s="38"/>
      <c r="ICI70" s="38"/>
      <c r="ICJ70" s="38"/>
      <c r="ICK70" s="38"/>
      <c r="ICL70" s="38"/>
      <c r="ICM70" s="38"/>
      <c r="ICN70" s="38"/>
      <c r="ICO70" s="38"/>
      <c r="ICP70" s="38"/>
      <c r="ICQ70" s="38"/>
      <c r="ICR70" s="38"/>
      <c r="ICS70" s="38"/>
      <c r="ICT70" s="38"/>
      <c r="ICU70" s="38"/>
      <c r="ICV70" s="38"/>
      <c r="ICW70" s="38"/>
      <c r="ICX70" s="38"/>
      <c r="ICY70" s="38"/>
      <c r="ICZ70" s="38"/>
      <c r="IDA70" s="38"/>
      <c r="IDB70" s="38"/>
      <c r="IDC70" s="38"/>
      <c r="IDD70" s="38"/>
      <c r="IDE70" s="38"/>
      <c r="IDF70" s="38"/>
      <c r="IDG70" s="38"/>
      <c r="IDH70" s="38"/>
      <c r="IDI70" s="38"/>
      <c r="IDJ70" s="38"/>
      <c r="IDK70" s="38"/>
      <c r="IDL70" s="38"/>
      <c r="IDM70" s="38"/>
      <c r="IDN70" s="38"/>
      <c r="IDO70" s="38"/>
      <c r="IDP70" s="38"/>
      <c r="IDQ70" s="38"/>
      <c r="IDR70" s="38"/>
      <c r="IDS70" s="38"/>
      <c r="IDT70" s="38"/>
      <c r="IDU70" s="38"/>
      <c r="IDV70" s="38"/>
      <c r="IDW70" s="38"/>
      <c r="IDX70" s="38"/>
      <c r="IDY70" s="38"/>
      <c r="IDZ70" s="38"/>
      <c r="IEA70" s="38"/>
      <c r="IEB70" s="38"/>
      <c r="IEC70" s="38"/>
      <c r="IED70" s="38"/>
      <c r="IEE70" s="38"/>
      <c r="IEF70" s="38"/>
      <c r="IEG70" s="38"/>
      <c r="IEH70" s="38"/>
      <c r="IEI70" s="38"/>
      <c r="IEJ70" s="38"/>
      <c r="IEK70" s="38"/>
      <c r="IEL70" s="38"/>
      <c r="IEM70" s="38"/>
      <c r="IEN70" s="38"/>
      <c r="IEO70" s="38"/>
      <c r="IEP70" s="38"/>
      <c r="IEQ70" s="38"/>
      <c r="IER70" s="38"/>
      <c r="IES70" s="38"/>
      <c r="IET70" s="38"/>
      <c r="IEU70" s="38"/>
      <c r="IEV70" s="38"/>
      <c r="IEW70" s="38"/>
      <c r="IEX70" s="38"/>
      <c r="IEY70" s="38"/>
      <c r="IEZ70" s="38"/>
      <c r="IFA70" s="38"/>
      <c r="IFB70" s="38"/>
      <c r="IFC70" s="38"/>
      <c r="IFD70" s="38"/>
      <c r="IFE70" s="38"/>
      <c r="IFF70" s="38"/>
      <c r="IFG70" s="38"/>
      <c r="IFH70" s="38"/>
      <c r="IFI70" s="38"/>
      <c r="IFJ70" s="38"/>
      <c r="IFK70" s="38"/>
      <c r="IFL70" s="38"/>
      <c r="IFM70" s="38"/>
      <c r="IFN70" s="38"/>
      <c r="IFO70" s="38"/>
      <c r="IFP70" s="38"/>
      <c r="IFQ70" s="38"/>
      <c r="IFR70" s="38"/>
      <c r="IFS70" s="38"/>
      <c r="IFT70" s="38"/>
      <c r="IFU70" s="38"/>
      <c r="IFV70" s="38"/>
      <c r="IFW70" s="38"/>
      <c r="IFX70" s="38"/>
      <c r="IFY70" s="38"/>
      <c r="IFZ70" s="38"/>
      <c r="IGA70" s="38"/>
      <c r="IGB70" s="38"/>
      <c r="IGC70" s="38"/>
      <c r="IGD70" s="38"/>
      <c r="IGE70" s="38"/>
      <c r="IGF70" s="38"/>
      <c r="IGG70" s="38"/>
      <c r="IGH70" s="38"/>
      <c r="IGI70" s="38"/>
      <c r="IGJ70" s="38"/>
      <c r="IGK70" s="38"/>
      <c r="IGL70" s="38"/>
      <c r="IGM70" s="38"/>
      <c r="IGN70" s="38"/>
      <c r="IGO70" s="38"/>
      <c r="IGP70" s="38"/>
      <c r="IGQ70" s="38"/>
      <c r="IGR70" s="38"/>
      <c r="IGS70" s="38"/>
      <c r="IGT70" s="38"/>
      <c r="IGU70" s="38"/>
      <c r="IGV70" s="38"/>
      <c r="IGW70" s="38"/>
      <c r="IGX70" s="38"/>
      <c r="IGY70" s="38"/>
      <c r="IGZ70" s="38"/>
      <c r="IHA70" s="38"/>
      <c r="IHB70" s="38"/>
      <c r="IHC70" s="38"/>
      <c r="IHD70" s="38"/>
      <c r="IHE70" s="38"/>
      <c r="IHF70" s="38"/>
      <c r="IHG70" s="38"/>
      <c r="IHH70" s="38"/>
      <c r="IHI70" s="38"/>
      <c r="IHJ70" s="38"/>
      <c r="IHK70" s="38"/>
      <c r="IHL70" s="38"/>
      <c r="IHM70" s="38"/>
      <c r="IHN70" s="38"/>
      <c r="IHO70" s="38"/>
      <c r="IHP70" s="38"/>
      <c r="IHQ70" s="38"/>
      <c r="IHR70" s="38"/>
      <c r="IHS70" s="38"/>
      <c r="IHT70" s="38"/>
      <c r="IHU70" s="38"/>
      <c r="IHV70" s="38"/>
      <c r="IHW70" s="38"/>
      <c r="IHX70" s="38"/>
      <c r="IHY70" s="38"/>
      <c r="IHZ70" s="38"/>
      <c r="IIA70" s="38"/>
      <c r="IIB70" s="38"/>
      <c r="IIC70" s="38"/>
      <c r="IID70" s="38"/>
      <c r="IIE70" s="38"/>
      <c r="IIF70" s="38"/>
      <c r="IIG70" s="38"/>
      <c r="IIH70" s="38"/>
      <c r="III70" s="38"/>
      <c r="IIJ70" s="38"/>
      <c r="IIK70" s="38"/>
      <c r="IIL70" s="38"/>
      <c r="IIM70" s="38"/>
      <c r="IIN70" s="38"/>
      <c r="IIO70" s="38"/>
      <c r="IIP70" s="38"/>
      <c r="IIQ70" s="38"/>
      <c r="IIR70" s="38"/>
      <c r="IIS70" s="38"/>
      <c r="IIT70" s="38"/>
      <c r="IIU70" s="38"/>
      <c r="IIV70" s="38"/>
      <c r="IIW70" s="38"/>
      <c r="IIX70" s="38"/>
      <c r="IIY70" s="38"/>
      <c r="IIZ70" s="38"/>
      <c r="IJA70" s="38"/>
      <c r="IJB70" s="38"/>
      <c r="IJC70" s="38"/>
      <c r="IJD70" s="38"/>
      <c r="IJE70" s="38"/>
      <c r="IJF70" s="38"/>
      <c r="IJG70" s="38"/>
      <c r="IJH70" s="38"/>
      <c r="IJI70" s="38"/>
      <c r="IJJ70" s="38"/>
      <c r="IJK70" s="38"/>
      <c r="IJL70" s="38"/>
      <c r="IJM70" s="38"/>
      <c r="IJN70" s="38"/>
      <c r="IJO70" s="38"/>
      <c r="IJP70" s="38"/>
      <c r="IJQ70" s="38"/>
      <c r="IJR70" s="38"/>
      <c r="IJS70" s="38"/>
      <c r="IJT70" s="38"/>
      <c r="IJU70" s="38"/>
      <c r="IJV70" s="38"/>
      <c r="IJW70" s="38"/>
      <c r="IJX70" s="38"/>
      <c r="IJY70" s="38"/>
      <c r="IJZ70" s="38"/>
      <c r="IKA70" s="38"/>
      <c r="IKB70" s="38"/>
      <c r="IKC70" s="38"/>
      <c r="IKD70" s="38"/>
      <c r="IKE70" s="38"/>
      <c r="IKF70" s="38"/>
      <c r="IKG70" s="38"/>
      <c r="IKH70" s="38"/>
      <c r="IKI70" s="38"/>
      <c r="IKJ70" s="38"/>
      <c r="IKK70" s="38"/>
      <c r="IKL70" s="38"/>
      <c r="IKM70" s="38"/>
      <c r="IKN70" s="38"/>
      <c r="IKO70" s="38"/>
      <c r="IKP70" s="38"/>
      <c r="IKQ70" s="38"/>
      <c r="IKR70" s="38"/>
      <c r="IKS70" s="38"/>
      <c r="IKT70" s="38"/>
      <c r="IKU70" s="38"/>
      <c r="IKV70" s="38"/>
      <c r="IKW70" s="38"/>
      <c r="IKX70" s="38"/>
      <c r="IKY70" s="38"/>
      <c r="IKZ70" s="38"/>
      <c r="ILA70" s="38"/>
      <c r="ILB70" s="38"/>
      <c r="ILC70" s="38"/>
      <c r="ILD70" s="38"/>
      <c r="ILE70" s="38"/>
      <c r="ILF70" s="38"/>
      <c r="ILG70" s="38"/>
      <c r="ILH70" s="38"/>
      <c r="ILI70" s="38"/>
      <c r="ILJ70" s="38"/>
      <c r="ILK70" s="38"/>
      <c r="ILL70" s="38"/>
      <c r="ILM70" s="38"/>
      <c r="ILN70" s="38"/>
      <c r="ILO70" s="38"/>
      <c r="ILP70" s="38"/>
      <c r="ILQ70" s="38"/>
      <c r="ILR70" s="38"/>
      <c r="ILS70" s="38"/>
      <c r="ILT70" s="38"/>
      <c r="ILU70" s="38"/>
      <c r="ILV70" s="38"/>
      <c r="ILW70" s="38"/>
      <c r="ILX70" s="38"/>
      <c r="ILY70" s="38"/>
      <c r="ILZ70" s="38"/>
      <c r="IMA70" s="38"/>
      <c r="IMB70" s="38"/>
      <c r="IMC70" s="38"/>
      <c r="IMD70" s="38"/>
      <c r="IME70" s="38"/>
      <c r="IMF70" s="38"/>
      <c r="IMG70" s="38"/>
      <c r="IMH70" s="38"/>
      <c r="IMI70" s="38"/>
      <c r="IMJ70" s="38"/>
      <c r="IMK70" s="38"/>
      <c r="IML70" s="38"/>
      <c r="IMM70" s="38"/>
      <c r="IMN70" s="38"/>
      <c r="IMO70" s="38"/>
      <c r="IMP70" s="38"/>
      <c r="IMQ70" s="38"/>
      <c r="IMR70" s="38"/>
      <c r="IMS70" s="38"/>
      <c r="IMT70" s="38"/>
      <c r="IMU70" s="38"/>
      <c r="IMV70" s="38"/>
      <c r="IMW70" s="38"/>
      <c r="IMX70" s="38"/>
      <c r="IMY70" s="38"/>
      <c r="IMZ70" s="38"/>
      <c r="INA70" s="38"/>
      <c r="INB70" s="38"/>
      <c r="INC70" s="38"/>
      <c r="IND70" s="38"/>
      <c r="INE70" s="38"/>
      <c r="INF70" s="38"/>
      <c r="ING70" s="38"/>
      <c r="INH70" s="38"/>
      <c r="INI70" s="38"/>
      <c r="INJ70" s="38"/>
      <c r="INK70" s="38"/>
      <c r="INL70" s="38"/>
      <c r="INM70" s="38"/>
      <c r="INN70" s="38"/>
      <c r="INO70" s="38"/>
      <c r="INP70" s="38"/>
      <c r="INQ70" s="38"/>
      <c r="INR70" s="38"/>
      <c r="INS70" s="38"/>
      <c r="INT70" s="38"/>
      <c r="INU70" s="38"/>
      <c r="INV70" s="38"/>
      <c r="INW70" s="38"/>
      <c r="INX70" s="38"/>
      <c r="INY70" s="38"/>
      <c r="INZ70" s="38"/>
      <c r="IOA70" s="38"/>
      <c r="IOB70" s="38"/>
      <c r="IOC70" s="38"/>
      <c r="IOD70" s="38"/>
      <c r="IOE70" s="38"/>
      <c r="IOF70" s="38"/>
      <c r="IOG70" s="38"/>
      <c r="IOH70" s="38"/>
      <c r="IOI70" s="38"/>
      <c r="IOJ70" s="38"/>
      <c r="IOK70" s="38"/>
      <c r="IOL70" s="38"/>
      <c r="IOM70" s="38"/>
      <c r="ION70" s="38"/>
      <c r="IOO70" s="38"/>
      <c r="IOP70" s="38"/>
      <c r="IOQ70" s="38"/>
      <c r="IOR70" s="38"/>
      <c r="IOS70" s="38"/>
      <c r="IOT70" s="38"/>
      <c r="IOU70" s="38"/>
      <c r="IOV70" s="38"/>
      <c r="IOW70" s="38"/>
      <c r="IOX70" s="38"/>
      <c r="IOY70" s="38"/>
      <c r="IOZ70" s="38"/>
      <c r="IPA70" s="38"/>
      <c r="IPB70" s="38"/>
      <c r="IPC70" s="38"/>
      <c r="IPD70" s="38"/>
      <c r="IPE70" s="38"/>
      <c r="IPF70" s="38"/>
      <c r="IPG70" s="38"/>
      <c r="IPH70" s="38"/>
      <c r="IPI70" s="38"/>
      <c r="IPJ70" s="38"/>
      <c r="IPK70" s="38"/>
      <c r="IPL70" s="38"/>
      <c r="IPM70" s="38"/>
      <c r="IPN70" s="38"/>
      <c r="IPO70" s="38"/>
      <c r="IPP70" s="38"/>
      <c r="IPQ70" s="38"/>
      <c r="IPR70" s="38"/>
      <c r="IPS70" s="38"/>
      <c r="IPT70" s="38"/>
      <c r="IPU70" s="38"/>
      <c r="IPV70" s="38"/>
      <c r="IPW70" s="38"/>
      <c r="IPX70" s="38"/>
      <c r="IPY70" s="38"/>
      <c r="IPZ70" s="38"/>
      <c r="IQA70" s="38"/>
      <c r="IQB70" s="38"/>
      <c r="IQC70" s="38"/>
      <c r="IQD70" s="38"/>
      <c r="IQE70" s="38"/>
      <c r="IQF70" s="38"/>
      <c r="IQG70" s="38"/>
      <c r="IQH70" s="38"/>
      <c r="IQI70" s="38"/>
      <c r="IQJ70" s="38"/>
      <c r="IQK70" s="38"/>
      <c r="IQL70" s="38"/>
      <c r="IQM70" s="38"/>
      <c r="IQN70" s="38"/>
      <c r="IQO70" s="38"/>
      <c r="IQP70" s="38"/>
      <c r="IQQ70" s="38"/>
      <c r="IQR70" s="38"/>
      <c r="IQS70" s="38"/>
      <c r="IQT70" s="38"/>
      <c r="IQU70" s="38"/>
      <c r="IQV70" s="38"/>
      <c r="IQW70" s="38"/>
      <c r="IQX70" s="38"/>
      <c r="IQY70" s="38"/>
      <c r="IQZ70" s="38"/>
      <c r="IRA70" s="38"/>
      <c r="IRB70" s="38"/>
      <c r="IRC70" s="38"/>
      <c r="IRD70" s="38"/>
      <c r="IRE70" s="38"/>
      <c r="IRF70" s="38"/>
      <c r="IRG70" s="38"/>
      <c r="IRH70" s="38"/>
      <c r="IRI70" s="38"/>
      <c r="IRJ70" s="38"/>
      <c r="IRK70" s="38"/>
      <c r="IRL70" s="38"/>
      <c r="IRM70" s="38"/>
      <c r="IRN70" s="38"/>
      <c r="IRO70" s="38"/>
      <c r="IRP70" s="38"/>
      <c r="IRQ70" s="38"/>
      <c r="IRR70" s="38"/>
      <c r="IRS70" s="38"/>
      <c r="IRT70" s="38"/>
      <c r="IRU70" s="38"/>
      <c r="IRV70" s="38"/>
      <c r="IRW70" s="38"/>
      <c r="IRX70" s="38"/>
      <c r="IRY70" s="38"/>
      <c r="IRZ70" s="38"/>
      <c r="ISA70" s="38"/>
      <c r="ISB70" s="38"/>
      <c r="ISC70" s="38"/>
      <c r="ISD70" s="38"/>
      <c r="ISE70" s="38"/>
      <c r="ISF70" s="38"/>
      <c r="ISG70" s="38"/>
      <c r="ISH70" s="38"/>
      <c r="ISI70" s="38"/>
      <c r="ISJ70" s="38"/>
      <c r="ISK70" s="38"/>
      <c r="ISL70" s="38"/>
      <c r="ISM70" s="38"/>
      <c r="ISN70" s="38"/>
      <c r="ISO70" s="38"/>
      <c r="ISP70" s="38"/>
      <c r="ISQ70" s="38"/>
      <c r="ISR70" s="38"/>
      <c r="ISS70" s="38"/>
      <c r="IST70" s="38"/>
      <c r="ISU70" s="38"/>
      <c r="ISV70" s="38"/>
      <c r="ISW70" s="38"/>
      <c r="ISX70" s="38"/>
      <c r="ISY70" s="38"/>
      <c r="ISZ70" s="38"/>
      <c r="ITA70" s="38"/>
      <c r="ITB70" s="38"/>
      <c r="ITC70" s="38"/>
      <c r="ITD70" s="38"/>
      <c r="ITE70" s="38"/>
      <c r="ITF70" s="38"/>
      <c r="ITG70" s="38"/>
      <c r="ITH70" s="38"/>
      <c r="ITI70" s="38"/>
      <c r="ITJ70" s="38"/>
      <c r="ITK70" s="38"/>
      <c r="ITL70" s="38"/>
      <c r="ITM70" s="38"/>
      <c r="ITN70" s="38"/>
      <c r="ITO70" s="38"/>
      <c r="ITP70" s="38"/>
      <c r="ITQ70" s="38"/>
      <c r="ITR70" s="38"/>
      <c r="ITS70" s="38"/>
      <c r="ITT70" s="38"/>
      <c r="ITU70" s="38"/>
      <c r="ITV70" s="38"/>
      <c r="ITW70" s="38"/>
      <c r="ITX70" s="38"/>
      <c r="ITY70" s="38"/>
      <c r="ITZ70" s="38"/>
      <c r="IUA70" s="38"/>
      <c r="IUB70" s="38"/>
      <c r="IUC70" s="38"/>
      <c r="IUD70" s="38"/>
      <c r="IUE70" s="38"/>
      <c r="IUF70" s="38"/>
      <c r="IUG70" s="38"/>
      <c r="IUH70" s="38"/>
      <c r="IUI70" s="38"/>
      <c r="IUJ70" s="38"/>
      <c r="IUK70" s="38"/>
      <c r="IUL70" s="38"/>
      <c r="IUM70" s="38"/>
      <c r="IUN70" s="38"/>
      <c r="IUO70" s="38"/>
      <c r="IUP70" s="38"/>
      <c r="IUQ70" s="38"/>
      <c r="IUR70" s="38"/>
      <c r="IUS70" s="38"/>
      <c r="IUT70" s="38"/>
      <c r="IUU70" s="38"/>
      <c r="IUV70" s="38"/>
      <c r="IUW70" s="38"/>
      <c r="IUX70" s="38"/>
      <c r="IUY70" s="38"/>
      <c r="IUZ70" s="38"/>
      <c r="IVA70" s="38"/>
      <c r="IVB70" s="38"/>
      <c r="IVC70" s="38"/>
      <c r="IVD70" s="38"/>
      <c r="IVE70" s="38"/>
      <c r="IVF70" s="38"/>
      <c r="IVG70" s="38"/>
      <c r="IVH70" s="38"/>
      <c r="IVI70" s="38"/>
      <c r="IVJ70" s="38"/>
      <c r="IVK70" s="38"/>
      <c r="IVL70" s="38"/>
      <c r="IVM70" s="38"/>
      <c r="IVN70" s="38"/>
      <c r="IVO70" s="38"/>
      <c r="IVP70" s="38"/>
      <c r="IVQ70" s="38"/>
      <c r="IVR70" s="38"/>
      <c r="IVS70" s="38"/>
      <c r="IVT70" s="38"/>
      <c r="IVU70" s="38"/>
      <c r="IVV70" s="38"/>
      <c r="IVW70" s="38"/>
      <c r="IVX70" s="38"/>
      <c r="IVY70" s="38"/>
      <c r="IVZ70" s="38"/>
      <c r="IWA70" s="38"/>
      <c r="IWB70" s="38"/>
      <c r="IWC70" s="38"/>
      <c r="IWD70" s="38"/>
      <c r="IWE70" s="38"/>
      <c r="IWF70" s="38"/>
      <c r="IWG70" s="38"/>
      <c r="IWH70" s="38"/>
      <c r="IWI70" s="38"/>
      <c r="IWJ70" s="38"/>
      <c r="IWK70" s="38"/>
      <c r="IWL70" s="38"/>
      <c r="IWM70" s="38"/>
      <c r="IWN70" s="38"/>
      <c r="IWO70" s="38"/>
      <c r="IWP70" s="38"/>
      <c r="IWQ70" s="38"/>
      <c r="IWR70" s="38"/>
      <c r="IWS70" s="38"/>
      <c r="IWT70" s="38"/>
      <c r="IWU70" s="38"/>
      <c r="IWV70" s="38"/>
      <c r="IWW70" s="38"/>
      <c r="IWX70" s="38"/>
      <c r="IWY70" s="38"/>
      <c r="IWZ70" s="38"/>
      <c r="IXA70" s="38"/>
      <c r="IXB70" s="38"/>
      <c r="IXC70" s="38"/>
      <c r="IXD70" s="38"/>
      <c r="IXE70" s="38"/>
      <c r="IXF70" s="38"/>
      <c r="IXG70" s="38"/>
      <c r="IXH70" s="38"/>
      <c r="IXI70" s="38"/>
      <c r="IXJ70" s="38"/>
      <c r="IXK70" s="38"/>
      <c r="IXL70" s="38"/>
      <c r="IXM70" s="38"/>
      <c r="IXN70" s="38"/>
      <c r="IXO70" s="38"/>
      <c r="IXP70" s="38"/>
      <c r="IXQ70" s="38"/>
      <c r="IXR70" s="38"/>
      <c r="IXS70" s="38"/>
      <c r="IXT70" s="38"/>
      <c r="IXU70" s="38"/>
      <c r="IXV70" s="38"/>
      <c r="IXW70" s="38"/>
      <c r="IXX70" s="38"/>
      <c r="IXY70" s="38"/>
      <c r="IXZ70" s="38"/>
      <c r="IYA70" s="38"/>
      <c r="IYB70" s="38"/>
      <c r="IYC70" s="38"/>
      <c r="IYD70" s="38"/>
      <c r="IYE70" s="38"/>
      <c r="IYF70" s="38"/>
      <c r="IYG70" s="38"/>
      <c r="IYH70" s="38"/>
      <c r="IYI70" s="38"/>
      <c r="IYJ70" s="38"/>
      <c r="IYK70" s="38"/>
      <c r="IYL70" s="38"/>
      <c r="IYM70" s="38"/>
      <c r="IYN70" s="38"/>
      <c r="IYO70" s="38"/>
      <c r="IYP70" s="38"/>
      <c r="IYQ70" s="38"/>
      <c r="IYR70" s="38"/>
      <c r="IYS70" s="38"/>
      <c r="IYT70" s="38"/>
      <c r="IYU70" s="38"/>
      <c r="IYV70" s="38"/>
      <c r="IYW70" s="38"/>
      <c r="IYX70" s="38"/>
      <c r="IYY70" s="38"/>
      <c r="IYZ70" s="38"/>
      <c r="IZA70" s="38"/>
      <c r="IZB70" s="38"/>
      <c r="IZC70" s="38"/>
      <c r="IZD70" s="38"/>
      <c r="IZE70" s="38"/>
      <c r="IZF70" s="38"/>
      <c r="IZG70" s="38"/>
      <c r="IZH70" s="38"/>
      <c r="IZI70" s="38"/>
      <c r="IZJ70" s="38"/>
      <c r="IZK70" s="38"/>
      <c r="IZL70" s="38"/>
      <c r="IZM70" s="38"/>
      <c r="IZN70" s="38"/>
      <c r="IZO70" s="38"/>
      <c r="IZP70" s="38"/>
      <c r="IZQ70" s="38"/>
      <c r="IZR70" s="38"/>
      <c r="IZS70" s="38"/>
      <c r="IZT70" s="38"/>
      <c r="IZU70" s="38"/>
      <c r="IZV70" s="38"/>
      <c r="IZW70" s="38"/>
      <c r="IZX70" s="38"/>
      <c r="IZY70" s="38"/>
      <c r="IZZ70" s="38"/>
      <c r="JAA70" s="38"/>
      <c r="JAB70" s="38"/>
      <c r="JAC70" s="38"/>
      <c r="JAD70" s="38"/>
      <c r="JAE70" s="38"/>
      <c r="JAF70" s="38"/>
      <c r="JAG70" s="38"/>
      <c r="JAH70" s="38"/>
      <c r="JAI70" s="38"/>
      <c r="JAJ70" s="38"/>
      <c r="JAK70" s="38"/>
      <c r="JAL70" s="38"/>
      <c r="JAM70" s="38"/>
      <c r="JAN70" s="38"/>
      <c r="JAO70" s="38"/>
      <c r="JAP70" s="38"/>
      <c r="JAQ70" s="38"/>
      <c r="JAR70" s="38"/>
      <c r="JAS70" s="38"/>
      <c r="JAT70" s="38"/>
      <c r="JAU70" s="38"/>
      <c r="JAV70" s="38"/>
      <c r="JAW70" s="38"/>
      <c r="JAX70" s="38"/>
      <c r="JAY70" s="38"/>
      <c r="JAZ70" s="38"/>
      <c r="JBA70" s="38"/>
      <c r="JBB70" s="38"/>
      <c r="JBC70" s="38"/>
      <c r="JBD70" s="38"/>
      <c r="JBE70" s="38"/>
      <c r="JBF70" s="38"/>
      <c r="JBG70" s="38"/>
      <c r="JBH70" s="38"/>
      <c r="JBI70" s="38"/>
      <c r="JBJ70" s="38"/>
      <c r="JBK70" s="38"/>
      <c r="JBL70" s="38"/>
      <c r="JBM70" s="38"/>
      <c r="JBN70" s="38"/>
      <c r="JBO70" s="38"/>
      <c r="JBP70" s="38"/>
      <c r="JBQ70" s="38"/>
      <c r="JBR70" s="38"/>
      <c r="JBS70" s="38"/>
      <c r="JBT70" s="38"/>
      <c r="JBU70" s="38"/>
      <c r="JBV70" s="38"/>
      <c r="JBW70" s="38"/>
      <c r="JBX70" s="38"/>
      <c r="JBY70" s="38"/>
      <c r="JBZ70" s="38"/>
      <c r="JCA70" s="38"/>
      <c r="JCB70" s="38"/>
      <c r="JCC70" s="38"/>
      <c r="JCD70" s="38"/>
      <c r="JCE70" s="38"/>
      <c r="JCF70" s="38"/>
      <c r="JCG70" s="38"/>
      <c r="JCH70" s="38"/>
      <c r="JCI70" s="38"/>
      <c r="JCJ70" s="38"/>
      <c r="JCK70" s="38"/>
      <c r="JCL70" s="38"/>
      <c r="JCM70" s="38"/>
      <c r="JCN70" s="38"/>
      <c r="JCO70" s="38"/>
      <c r="JCP70" s="38"/>
      <c r="JCQ70" s="38"/>
      <c r="JCR70" s="38"/>
      <c r="JCS70" s="38"/>
      <c r="JCT70" s="38"/>
      <c r="JCU70" s="38"/>
      <c r="JCV70" s="38"/>
      <c r="JCW70" s="38"/>
      <c r="JCX70" s="38"/>
      <c r="JCY70" s="38"/>
      <c r="JCZ70" s="38"/>
      <c r="JDA70" s="38"/>
      <c r="JDB70" s="38"/>
      <c r="JDC70" s="38"/>
      <c r="JDD70" s="38"/>
      <c r="JDE70" s="38"/>
      <c r="JDF70" s="38"/>
      <c r="JDG70" s="38"/>
      <c r="JDH70" s="38"/>
      <c r="JDI70" s="38"/>
      <c r="JDJ70" s="38"/>
      <c r="JDK70" s="38"/>
      <c r="JDL70" s="38"/>
      <c r="JDM70" s="38"/>
      <c r="JDN70" s="38"/>
      <c r="JDO70" s="38"/>
      <c r="JDP70" s="38"/>
      <c r="JDQ70" s="38"/>
      <c r="JDR70" s="38"/>
      <c r="JDS70" s="38"/>
      <c r="JDT70" s="38"/>
      <c r="JDU70" s="38"/>
      <c r="JDV70" s="38"/>
      <c r="JDW70" s="38"/>
      <c r="JDX70" s="38"/>
      <c r="JDY70" s="38"/>
      <c r="JDZ70" s="38"/>
      <c r="JEA70" s="38"/>
      <c r="JEB70" s="38"/>
      <c r="JEC70" s="38"/>
      <c r="JED70" s="38"/>
      <c r="JEE70" s="38"/>
      <c r="JEF70" s="38"/>
      <c r="JEG70" s="38"/>
      <c r="JEH70" s="38"/>
      <c r="JEI70" s="38"/>
      <c r="JEJ70" s="38"/>
      <c r="JEK70" s="38"/>
      <c r="JEL70" s="38"/>
      <c r="JEM70" s="38"/>
      <c r="JEN70" s="38"/>
      <c r="JEO70" s="38"/>
      <c r="JEP70" s="38"/>
      <c r="JEQ70" s="38"/>
      <c r="JER70" s="38"/>
      <c r="JES70" s="38"/>
      <c r="JET70" s="38"/>
      <c r="JEU70" s="38"/>
      <c r="JEV70" s="38"/>
      <c r="JEW70" s="38"/>
      <c r="JEX70" s="38"/>
      <c r="JEY70" s="38"/>
      <c r="JEZ70" s="38"/>
      <c r="JFA70" s="38"/>
      <c r="JFB70" s="38"/>
      <c r="JFC70" s="38"/>
      <c r="JFD70" s="38"/>
      <c r="JFE70" s="38"/>
      <c r="JFF70" s="38"/>
      <c r="JFG70" s="38"/>
      <c r="JFH70" s="38"/>
      <c r="JFI70" s="38"/>
      <c r="JFJ70" s="38"/>
      <c r="JFK70" s="38"/>
      <c r="JFL70" s="38"/>
      <c r="JFM70" s="38"/>
      <c r="JFN70" s="38"/>
      <c r="JFO70" s="38"/>
      <c r="JFP70" s="38"/>
      <c r="JFQ70" s="38"/>
      <c r="JFR70" s="38"/>
      <c r="JFS70" s="38"/>
      <c r="JFT70" s="38"/>
      <c r="JFU70" s="38"/>
      <c r="JFV70" s="38"/>
      <c r="JFW70" s="38"/>
      <c r="JFX70" s="38"/>
      <c r="JFY70" s="38"/>
      <c r="JFZ70" s="38"/>
      <c r="JGA70" s="38"/>
      <c r="JGB70" s="38"/>
      <c r="JGC70" s="38"/>
      <c r="JGD70" s="38"/>
      <c r="JGE70" s="38"/>
      <c r="JGF70" s="38"/>
      <c r="JGG70" s="38"/>
      <c r="JGH70" s="38"/>
      <c r="JGI70" s="38"/>
      <c r="JGJ70" s="38"/>
      <c r="JGK70" s="38"/>
      <c r="JGL70" s="38"/>
      <c r="JGM70" s="38"/>
      <c r="JGN70" s="38"/>
      <c r="JGO70" s="38"/>
      <c r="JGP70" s="38"/>
      <c r="JGQ70" s="38"/>
      <c r="JGR70" s="38"/>
      <c r="JGS70" s="38"/>
      <c r="JGT70" s="38"/>
      <c r="JGU70" s="38"/>
      <c r="JGV70" s="38"/>
      <c r="JGW70" s="38"/>
      <c r="JGX70" s="38"/>
      <c r="JGY70" s="38"/>
      <c r="JGZ70" s="38"/>
      <c r="JHA70" s="38"/>
      <c r="JHB70" s="38"/>
      <c r="JHC70" s="38"/>
      <c r="JHD70" s="38"/>
      <c r="JHE70" s="38"/>
      <c r="JHF70" s="38"/>
      <c r="JHG70" s="38"/>
      <c r="JHH70" s="38"/>
      <c r="JHI70" s="38"/>
      <c r="JHJ70" s="38"/>
      <c r="JHK70" s="38"/>
      <c r="JHL70" s="38"/>
      <c r="JHM70" s="38"/>
      <c r="JHN70" s="38"/>
      <c r="JHO70" s="38"/>
      <c r="JHP70" s="38"/>
      <c r="JHQ70" s="38"/>
      <c r="JHR70" s="38"/>
      <c r="JHS70" s="38"/>
      <c r="JHT70" s="38"/>
      <c r="JHU70" s="38"/>
      <c r="JHV70" s="38"/>
      <c r="JHW70" s="38"/>
      <c r="JHX70" s="38"/>
      <c r="JHY70" s="38"/>
      <c r="JHZ70" s="38"/>
      <c r="JIA70" s="38"/>
      <c r="JIB70" s="38"/>
      <c r="JIC70" s="38"/>
      <c r="JID70" s="38"/>
      <c r="JIE70" s="38"/>
      <c r="JIF70" s="38"/>
      <c r="JIG70" s="38"/>
      <c r="JIH70" s="38"/>
      <c r="JII70" s="38"/>
      <c r="JIJ70" s="38"/>
      <c r="JIK70" s="38"/>
      <c r="JIL70" s="38"/>
      <c r="JIM70" s="38"/>
      <c r="JIN70" s="38"/>
      <c r="JIO70" s="38"/>
      <c r="JIP70" s="38"/>
      <c r="JIQ70" s="38"/>
      <c r="JIR70" s="38"/>
      <c r="JIS70" s="38"/>
      <c r="JIT70" s="38"/>
      <c r="JIU70" s="38"/>
      <c r="JIV70" s="38"/>
      <c r="JIW70" s="38"/>
      <c r="JIX70" s="38"/>
      <c r="JIY70" s="38"/>
      <c r="JIZ70" s="38"/>
      <c r="JJA70" s="38"/>
      <c r="JJB70" s="38"/>
      <c r="JJC70" s="38"/>
      <c r="JJD70" s="38"/>
      <c r="JJE70" s="38"/>
      <c r="JJF70" s="38"/>
      <c r="JJG70" s="38"/>
      <c r="JJH70" s="38"/>
      <c r="JJI70" s="38"/>
      <c r="JJJ70" s="38"/>
      <c r="JJK70" s="38"/>
      <c r="JJL70" s="38"/>
      <c r="JJM70" s="38"/>
      <c r="JJN70" s="38"/>
      <c r="JJO70" s="38"/>
      <c r="JJP70" s="38"/>
      <c r="JJQ70" s="38"/>
      <c r="JJR70" s="38"/>
      <c r="JJS70" s="38"/>
      <c r="JJT70" s="38"/>
      <c r="JJU70" s="38"/>
      <c r="JJV70" s="38"/>
      <c r="JJW70" s="38"/>
      <c r="JJX70" s="38"/>
      <c r="JJY70" s="38"/>
      <c r="JJZ70" s="38"/>
      <c r="JKA70" s="38"/>
      <c r="JKB70" s="38"/>
      <c r="JKC70" s="38"/>
      <c r="JKD70" s="38"/>
      <c r="JKE70" s="38"/>
      <c r="JKF70" s="38"/>
      <c r="JKG70" s="38"/>
      <c r="JKH70" s="38"/>
      <c r="JKI70" s="38"/>
      <c r="JKJ70" s="38"/>
      <c r="JKK70" s="38"/>
      <c r="JKL70" s="38"/>
      <c r="JKM70" s="38"/>
      <c r="JKN70" s="38"/>
      <c r="JKO70" s="38"/>
      <c r="JKP70" s="38"/>
      <c r="JKQ70" s="38"/>
      <c r="JKR70" s="38"/>
      <c r="JKS70" s="38"/>
      <c r="JKT70" s="38"/>
      <c r="JKU70" s="38"/>
      <c r="JKV70" s="38"/>
      <c r="JKW70" s="38"/>
      <c r="JKX70" s="38"/>
      <c r="JKY70" s="38"/>
      <c r="JKZ70" s="38"/>
      <c r="JLA70" s="38"/>
      <c r="JLB70" s="38"/>
      <c r="JLC70" s="38"/>
      <c r="JLD70" s="38"/>
      <c r="JLE70" s="38"/>
      <c r="JLF70" s="38"/>
      <c r="JLG70" s="38"/>
      <c r="JLH70" s="38"/>
      <c r="JLI70" s="38"/>
      <c r="JLJ70" s="38"/>
      <c r="JLK70" s="38"/>
      <c r="JLL70" s="38"/>
      <c r="JLM70" s="38"/>
      <c r="JLN70" s="38"/>
      <c r="JLO70" s="38"/>
      <c r="JLP70" s="38"/>
      <c r="JLQ70" s="38"/>
      <c r="JLR70" s="38"/>
      <c r="JLS70" s="38"/>
      <c r="JLT70" s="38"/>
      <c r="JLU70" s="38"/>
      <c r="JLV70" s="38"/>
      <c r="JLW70" s="38"/>
      <c r="JLX70" s="38"/>
      <c r="JLY70" s="38"/>
      <c r="JLZ70" s="38"/>
      <c r="JMA70" s="38"/>
      <c r="JMB70" s="38"/>
      <c r="JMC70" s="38"/>
      <c r="JMD70" s="38"/>
      <c r="JME70" s="38"/>
      <c r="JMF70" s="38"/>
      <c r="JMG70" s="38"/>
      <c r="JMH70" s="38"/>
      <c r="JMI70" s="38"/>
      <c r="JMJ70" s="38"/>
      <c r="JMK70" s="38"/>
      <c r="JML70" s="38"/>
      <c r="JMM70" s="38"/>
      <c r="JMN70" s="38"/>
      <c r="JMO70" s="38"/>
      <c r="JMP70" s="38"/>
      <c r="JMQ70" s="38"/>
      <c r="JMR70" s="38"/>
      <c r="JMS70" s="38"/>
      <c r="JMT70" s="38"/>
      <c r="JMU70" s="38"/>
      <c r="JMV70" s="38"/>
      <c r="JMW70" s="38"/>
      <c r="JMX70" s="38"/>
      <c r="JMY70" s="38"/>
      <c r="JMZ70" s="38"/>
      <c r="JNA70" s="38"/>
      <c r="JNB70" s="38"/>
      <c r="JNC70" s="38"/>
      <c r="JND70" s="38"/>
      <c r="JNE70" s="38"/>
      <c r="JNF70" s="38"/>
      <c r="JNG70" s="38"/>
      <c r="JNH70" s="38"/>
      <c r="JNI70" s="38"/>
      <c r="JNJ70" s="38"/>
      <c r="JNK70" s="38"/>
      <c r="JNL70" s="38"/>
      <c r="JNM70" s="38"/>
      <c r="JNN70" s="38"/>
      <c r="JNO70" s="38"/>
      <c r="JNP70" s="38"/>
      <c r="JNQ70" s="38"/>
      <c r="JNR70" s="38"/>
      <c r="JNS70" s="38"/>
      <c r="JNT70" s="38"/>
      <c r="JNU70" s="38"/>
      <c r="JNV70" s="38"/>
      <c r="JNW70" s="38"/>
      <c r="JNX70" s="38"/>
      <c r="JNY70" s="38"/>
      <c r="JNZ70" s="38"/>
      <c r="JOA70" s="38"/>
      <c r="JOB70" s="38"/>
      <c r="JOC70" s="38"/>
      <c r="JOD70" s="38"/>
      <c r="JOE70" s="38"/>
      <c r="JOF70" s="38"/>
      <c r="JOG70" s="38"/>
      <c r="JOH70" s="38"/>
      <c r="JOI70" s="38"/>
      <c r="JOJ70" s="38"/>
      <c r="JOK70" s="38"/>
      <c r="JOL70" s="38"/>
      <c r="JOM70" s="38"/>
      <c r="JON70" s="38"/>
      <c r="JOO70" s="38"/>
      <c r="JOP70" s="38"/>
      <c r="JOQ70" s="38"/>
      <c r="JOR70" s="38"/>
      <c r="JOS70" s="38"/>
      <c r="JOT70" s="38"/>
      <c r="JOU70" s="38"/>
      <c r="JOV70" s="38"/>
      <c r="JOW70" s="38"/>
      <c r="JOX70" s="38"/>
      <c r="JOY70" s="38"/>
      <c r="JOZ70" s="38"/>
      <c r="JPA70" s="38"/>
      <c r="JPB70" s="38"/>
      <c r="JPC70" s="38"/>
      <c r="JPD70" s="38"/>
      <c r="JPE70" s="38"/>
      <c r="JPF70" s="38"/>
      <c r="JPG70" s="38"/>
      <c r="JPH70" s="38"/>
      <c r="JPI70" s="38"/>
      <c r="JPJ70" s="38"/>
      <c r="JPK70" s="38"/>
      <c r="JPL70" s="38"/>
      <c r="JPM70" s="38"/>
      <c r="JPN70" s="38"/>
      <c r="JPO70" s="38"/>
      <c r="JPP70" s="38"/>
      <c r="JPQ70" s="38"/>
      <c r="JPR70" s="38"/>
      <c r="JPS70" s="38"/>
      <c r="JPT70" s="38"/>
      <c r="JPU70" s="38"/>
      <c r="JPV70" s="38"/>
      <c r="JPW70" s="38"/>
      <c r="JPX70" s="38"/>
      <c r="JPY70" s="38"/>
      <c r="JPZ70" s="38"/>
      <c r="JQA70" s="38"/>
      <c r="JQB70" s="38"/>
      <c r="JQC70" s="38"/>
      <c r="JQD70" s="38"/>
      <c r="JQE70" s="38"/>
      <c r="JQF70" s="38"/>
      <c r="JQG70" s="38"/>
      <c r="JQH70" s="38"/>
      <c r="JQI70" s="38"/>
      <c r="JQJ70" s="38"/>
      <c r="JQK70" s="38"/>
      <c r="JQL70" s="38"/>
      <c r="JQM70" s="38"/>
      <c r="JQN70" s="38"/>
      <c r="JQO70" s="38"/>
      <c r="JQP70" s="38"/>
      <c r="JQQ70" s="38"/>
      <c r="JQR70" s="38"/>
      <c r="JQS70" s="38"/>
      <c r="JQT70" s="38"/>
      <c r="JQU70" s="38"/>
      <c r="JQV70" s="38"/>
      <c r="JQW70" s="38"/>
      <c r="JQX70" s="38"/>
      <c r="JQY70" s="38"/>
      <c r="JQZ70" s="38"/>
      <c r="JRA70" s="38"/>
      <c r="JRB70" s="38"/>
      <c r="JRC70" s="38"/>
      <c r="JRD70" s="38"/>
      <c r="JRE70" s="38"/>
      <c r="JRF70" s="38"/>
      <c r="JRG70" s="38"/>
      <c r="JRH70" s="38"/>
      <c r="JRI70" s="38"/>
      <c r="JRJ70" s="38"/>
      <c r="JRK70" s="38"/>
      <c r="JRL70" s="38"/>
      <c r="JRM70" s="38"/>
      <c r="JRN70" s="38"/>
      <c r="JRO70" s="38"/>
      <c r="JRP70" s="38"/>
      <c r="JRQ70" s="38"/>
      <c r="JRR70" s="38"/>
      <c r="JRS70" s="38"/>
      <c r="JRT70" s="38"/>
      <c r="JRU70" s="38"/>
      <c r="JRV70" s="38"/>
      <c r="JRW70" s="38"/>
      <c r="JRX70" s="38"/>
      <c r="JRY70" s="38"/>
      <c r="JRZ70" s="38"/>
      <c r="JSA70" s="38"/>
      <c r="JSB70" s="38"/>
      <c r="JSC70" s="38"/>
      <c r="JSD70" s="38"/>
      <c r="JSE70" s="38"/>
      <c r="JSF70" s="38"/>
      <c r="JSG70" s="38"/>
      <c r="JSH70" s="38"/>
      <c r="JSI70" s="38"/>
      <c r="JSJ70" s="38"/>
      <c r="JSK70" s="38"/>
      <c r="JSL70" s="38"/>
      <c r="JSM70" s="38"/>
      <c r="JSN70" s="38"/>
      <c r="JSO70" s="38"/>
      <c r="JSP70" s="38"/>
      <c r="JSQ70" s="38"/>
      <c r="JSR70" s="38"/>
      <c r="JSS70" s="38"/>
      <c r="JST70" s="38"/>
      <c r="JSU70" s="38"/>
      <c r="JSV70" s="38"/>
      <c r="JSW70" s="38"/>
      <c r="JSX70" s="38"/>
      <c r="JSY70" s="38"/>
      <c r="JSZ70" s="38"/>
      <c r="JTA70" s="38"/>
      <c r="JTB70" s="38"/>
      <c r="JTC70" s="38"/>
      <c r="JTD70" s="38"/>
      <c r="JTE70" s="38"/>
      <c r="JTF70" s="38"/>
      <c r="JTG70" s="38"/>
      <c r="JTH70" s="38"/>
      <c r="JTI70" s="38"/>
      <c r="JTJ70" s="38"/>
      <c r="JTK70" s="38"/>
      <c r="JTL70" s="38"/>
      <c r="JTM70" s="38"/>
      <c r="JTN70" s="38"/>
      <c r="JTO70" s="38"/>
      <c r="JTP70" s="38"/>
      <c r="JTQ70" s="38"/>
      <c r="JTR70" s="38"/>
      <c r="JTS70" s="38"/>
      <c r="JTT70" s="38"/>
      <c r="JTU70" s="38"/>
      <c r="JTV70" s="38"/>
      <c r="JTW70" s="38"/>
      <c r="JTX70" s="38"/>
      <c r="JTY70" s="38"/>
      <c r="JTZ70" s="38"/>
      <c r="JUA70" s="38"/>
      <c r="JUB70" s="38"/>
      <c r="JUC70" s="38"/>
      <c r="JUD70" s="38"/>
      <c r="JUE70" s="38"/>
      <c r="JUF70" s="38"/>
      <c r="JUG70" s="38"/>
      <c r="JUH70" s="38"/>
      <c r="JUI70" s="38"/>
      <c r="JUJ70" s="38"/>
      <c r="JUK70" s="38"/>
      <c r="JUL70" s="38"/>
      <c r="JUM70" s="38"/>
      <c r="JUN70" s="38"/>
      <c r="JUO70" s="38"/>
      <c r="JUP70" s="38"/>
      <c r="JUQ70" s="38"/>
      <c r="JUR70" s="38"/>
      <c r="JUS70" s="38"/>
      <c r="JUT70" s="38"/>
      <c r="JUU70" s="38"/>
      <c r="JUV70" s="38"/>
      <c r="JUW70" s="38"/>
      <c r="JUX70" s="38"/>
      <c r="JUY70" s="38"/>
      <c r="JUZ70" s="38"/>
      <c r="JVA70" s="38"/>
      <c r="JVB70" s="38"/>
      <c r="JVC70" s="38"/>
      <c r="JVD70" s="38"/>
      <c r="JVE70" s="38"/>
      <c r="JVF70" s="38"/>
      <c r="JVG70" s="38"/>
      <c r="JVH70" s="38"/>
      <c r="JVI70" s="38"/>
      <c r="JVJ70" s="38"/>
      <c r="JVK70" s="38"/>
      <c r="JVL70" s="38"/>
      <c r="JVM70" s="38"/>
      <c r="JVN70" s="38"/>
      <c r="JVO70" s="38"/>
      <c r="JVP70" s="38"/>
      <c r="JVQ70" s="38"/>
      <c r="JVR70" s="38"/>
      <c r="JVS70" s="38"/>
      <c r="JVT70" s="38"/>
      <c r="JVU70" s="38"/>
      <c r="JVV70" s="38"/>
      <c r="JVW70" s="38"/>
      <c r="JVX70" s="38"/>
      <c r="JVY70" s="38"/>
      <c r="JVZ70" s="38"/>
      <c r="JWA70" s="38"/>
      <c r="JWB70" s="38"/>
      <c r="JWC70" s="38"/>
      <c r="JWD70" s="38"/>
      <c r="JWE70" s="38"/>
      <c r="JWF70" s="38"/>
      <c r="JWG70" s="38"/>
      <c r="JWH70" s="38"/>
      <c r="JWI70" s="38"/>
      <c r="JWJ70" s="38"/>
      <c r="JWK70" s="38"/>
      <c r="JWL70" s="38"/>
      <c r="JWM70" s="38"/>
      <c r="JWN70" s="38"/>
      <c r="JWO70" s="38"/>
      <c r="JWP70" s="38"/>
      <c r="JWQ70" s="38"/>
      <c r="JWR70" s="38"/>
      <c r="JWS70" s="38"/>
      <c r="JWT70" s="38"/>
      <c r="JWU70" s="38"/>
      <c r="JWV70" s="38"/>
      <c r="JWW70" s="38"/>
      <c r="JWX70" s="38"/>
      <c r="JWY70" s="38"/>
      <c r="JWZ70" s="38"/>
      <c r="JXA70" s="38"/>
      <c r="JXB70" s="38"/>
      <c r="JXC70" s="38"/>
      <c r="JXD70" s="38"/>
      <c r="JXE70" s="38"/>
      <c r="JXF70" s="38"/>
      <c r="JXG70" s="38"/>
      <c r="JXH70" s="38"/>
      <c r="JXI70" s="38"/>
      <c r="JXJ70" s="38"/>
      <c r="JXK70" s="38"/>
      <c r="JXL70" s="38"/>
      <c r="JXM70" s="38"/>
      <c r="JXN70" s="38"/>
      <c r="JXO70" s="38"/>
      <c r="JXP70" s="38"/>
      <c r="JXQ70" s="38"/>
      <c r="JXR70" s="38"/>
      <c r="JXS70" s="38"/>
      <c r="JXT70" s="38"/>
      <c r="JXU70" s="38"/>
      <c r="JXV70" s="38"/>
      <c r="JXW70" s="38"/>
      <c r="JXX70" s="38"/>
      <c r="JXY70" s="38"/>
      <c r="JXZ70" s="38"/>
      <c r="JYA70" s="38"/>
      <c r="JYB70" s="38"/>
      <c r="JYC70" s="38"/>
      <c r="JYD70" s="38"/>
      <c r="JYE70" s="38"/>
      <c r="JYF70" s="38"/>
      <c r="JYG70" s="38"/>
      <c r="JYH70" s="38"/>
      <c r="JYI70" s="38"/>
      <c r="JYJ70" s="38"/>
      <c r="JYK70" s="38"/>
      <c r="JYL70" s="38"/>
      <c r="JYM70" s="38"/>
      <c r="JYN70" s="38"/>
      <c r="JYO70" s="38"/>
      <c r="JYP70" s="38"/>
      <c r="JYQ70" s="38"/>
      <c r="JYR70" s="38"/>
      <c r="JYS70" s="38"/>
      <c r="JYT70" s="38"/>
      <c r="JYU70" s="38"/>
      <c r="JYV70" s="38"/>
      <c r="JYW70" s="38"/>
      <c r="JYX70" s="38"/>
      <c r="JYY70" s="38"/>
      <c r="JYZ70" s="38"/>
      <c r="JZA70" s="38"/>
      <c r="JZB70" s="38"/>
      <c r="JZC70" s="38"/>
      <c r="JZD70" s="38"/>
      <c r="JZE70" s="38"/>
      <c r="JZF70" s="38"/>
      <c r="JZG70" s="38"/>
      <c r="JZH70" s="38"/>
      <c r="JZI70" s="38"/>
      <c r="JZJ70" s="38"/>
      <c r="JZK70" s="38"/>
      <c r="JZL70" s="38"/>
      <c r="JZM70" s="38"/>
      <c r="JZN70" s="38"/>
      <c r="JZO70" s="38"/>
      <c r="JZP70" s="38"/>
      <c r="JZQ70" s="38"/>
      <c r="JZR70" s="38"/>
      <c r="JZS70" s="38"/>
      <c r="JZT70" s="38"/>
      <c r="JZU70" s="38"/>
      <c r="JZV70" s="38"/>
      <c r="JZW70" s="38"/>
      <c r="JZX70" s="38"/>
      <c r="JZY70" s="38"/>
      <c r="JZZ70" s="38"/>
      <c r="KAA70" s="38"/>
      <c r="KAB70" s="38"/>
      <c r="KAC70" s="38"/>
      <c r="KAD70" s="38"/>
      <c r="KAE70" s="38"/>
      <c r="KAF70" s="38"/>
      <c r="KAG70" s="38"/>
      <c r="KAH70" s="38"/>
      <c r="KAI70" s="38"/>
      <c r="KAJ70" s="38"/>
      <c r="KAK70" s="38"/>
      <c r="KAL70" s="38"/>
      <c r="KAM70" s="38"/>
      <c r="KAN70" s="38"/>
      <c r="KAO70" s="38"/>
      <c r="KAP70" s="38"/>
      <c r="KAQ70" s="38"/>
      <c r="KAR70" s="38"/>
      <c r="KAS70" s="38"/>
      <c r="KAT70" s="38"/>
      <c r="KAU70" s="38"/>
      <c r="KAV70" s="38"/>
      <c r="KAW70" s="38"/>
      <c r="KAX70" s="38"/>
      <c r="KAY70" s="38"/>
      <c r="KAZ70" s="38"/>
      <c r="KBA70" s="38"/>
      <c r="KBB70" s="38"/>
      <c r="KBC70" s="38"/>
      <c r="KBD70" s="38"/>
      <c r="KBE70" s="38"/>
      <c r="KBF70" s="38"/>
      <c r="KBG70" s="38"/>
      <c r="KBH70" s="38"/>
      <c r="KBI70" s="38"/>
      <c r="KBJ70" s="38"/>
      <c r="KBK70" s="38"/>
      <c r="KBL70" s="38"/>
      <c r="KBM70" s="38"/>
      <c r="KBN70" s="38"/>
      <c r="KBO70" s="38"/>
      <c r="KBP70" s="38"/>
      <c r="KBQ70" s="38"/>
      <c r="KBR70" s="38"/>
      <c r="KBS70" s="38"/>
      <c r="KBT70" s="38"/>
      <c r="KBU70" s="38"/>
      <c r="KBV70" s="38"/>
      <c r="KBW70" s="38"/>
      <c r="KBX70" s="38"/>
      <c r="KBY70" s="38"/>
      <c r="KBZ70" s="38"/>
      <c r="KCA70" s="38"/>
      <c r="KCB70" s="38"/>
      <c r="KCC70" s="38"/>
      <c r="KCD70" s="38"/>
      <c r="KCE70" s="38"/>
      <c r="KCF70" s="38"/>
      <c r="KCG70" s="38"/>
      <c r="KCH70" s="38"/>
      <c r="KCI70" s="38"/>
      <c r="KCJ70" s="38"/>
      <c r="KCK70" s="38"/>
      <c r="KCL70" s="38"/>
      <c r="KCM70" s="38"/>
      <c r="KCN70" s="38"/>
      <c r="KCO70" s="38"/>
      <c r="KCP70" s="38"/>
      <c r="KCQ70" s="38"/>
      <c r="KCR70" s="38"/>
      <c r="KCS70" s="38"/>
      <c r="KCT70" s="38"/>
      <c r="KCU70" s="38"/>
      <c r="KCV70" s="38"/>
      <c r="KCW70" s="38"/>
      <c r="KCX70" s="38"/>
      <c r="KCY70" s="38"/>
      <c r="KCZ70" s="38"/>
      <c r="KDA70" s="38"/>
      <c r="KDB70" s="38"/>
      <c r="KDC70" s="38"/>
      <c r="KDD70" s="38"/>
      <c r="KDE70" s="38"/>
      <c r="KDF70" s="38"/>
      <c r="KDG70" s="38"/>
      <c r="KDH70" s="38"/>
      <c r="KDI70" s="38"/>
      <c r="KDJ70" s="38"/>
      <c r="KDK70" s="38"/>
      <c r="KDL70" s="38"/>
      <c r="KDM70" s="38"/>
      <c r="KDN70" s="38"/>
      <c r="KDO70" s="38"/>
      <c r="KDP70" s="38"/>
      <c r="KDQ70" s="38"/>
      <c r="KDR70" s="38"/>
      <c r="KDS70" s="38"/>
      <c r="KDT70" s="38"/>
      <c r="KDU70" s="38"/>
      <c r="KDV70" s="38"/>
      <c r="KDW70" s="38"/>
      <c r="KDX70" s="38"/>
      <c r="KDY70" s="38"/>
      <c r="KDZ70" s="38"/>
      <c r="KEA70" s="38"/>
      <c r="KEB70" s="38"/>
      <c r="KEC70" s="38"/>
      <c r="KED70" s="38"/>
      <c r="KEE70" s="38"/>
      <c r="KEF70" s="38"/>
      <c r="KEG70" s="38"/>
      <c r="KEH70" s="38"/>
      <c r="KEI70" s="38"/>
      <c r="KEJ70" s="38"/>
      <c r="KEK70" s="38"/>
      <c r="KEL70" s="38"/>
      <c r="KEM70" s="38"/>
      <c r="KEN70" s="38"/>
      <c r="KEO70" s="38"/>
      <c r="KEP70" s="38"/>
      <c r="KEQ70" s="38"/>
      <c r="KER70" s="38"/>
      <c r="KES70" s="38"/>
      <c r="KET70" s="38"/>
      <c r="KEU70" s="38"/>
      <c r="KEV70" s="38"/>
      <c r="KEW70" s="38"/>
      <c r="KEX70" s="38"/>
      <c r="KEY70" s="38"/>
      <c r="KEZ70" s="38"/>
      <c r="KFA70" s="38"/>
      <c r="KFB70" s="38"/>
      <c r="KFC70" s="38"/>
      <c r="KFD70" s="38"/>
      <c r="KFE70" s="38"/>
      <c r="KFF70" s="38"/>
      <c r="KFG70" s="38"/>
      <c r="KFH70" s="38"/>
      <c r="KFI70" s="38"/>
      <c r="KFJ70" s="38"/>
      <c r="KFK70" s="38"/>
      <c r="KFL70" s="38"/>
      <c r="KFM70" s="38"/>
      <c r="KFN70" s="38"/>
      <c r="KFO70" s="38"/>
      <c r="KFP70" s="38"/>
      <c r="KFQ70" s="38"/>
      <c r="KFR70" s="38"/>
      <c r="KFS70" s="38"/>
      <c r="KFT70" s="38"/>
      <c r="KFU70" s="38"/>
      <c r="KFV70" s="38"/>
      <c r="KFW70" s="38"/>
      <c r="KFX70" s="38"/>
      <c r="KFY70" s="38"/>
      <c r="KFZ70" s="38"/>
      <c r="KGA70" s="38"/>
      <c r="KGB70" s="38"/>
      <c r="KGC70" s="38"/>
      <c r="KGD70" s="38"/>
      <c r="KGE70" s="38"/>
      <c r="KGF70" s="38"/>
      <c r="KGG70" s="38"/>
      <c r="KGH70" s="38"/>
      <c r="KGI70" s="38"/>
      <c r="KGJ70" s="38"/>
      <c r="KGK70" s="38"/>
      <c r="KGL70" s="38"/>
      <c r="KGM70" s="38"/>
      <c r="KGN70" s="38"/>
      <c r="KGO70" s="38"/>
      <c r="KGP70" s="38"/>
      <c r="KGQ70" s="38"/>
      <c r="KGR70" s="38"/>
      <c r="KGS70" s="38"/>
      <c r="KGT70" s="38"/>
      <c r="KGU70" s="38"/>
      <c r="KGV70" s="38"/>
      <c r="KGW70" s="38"/>
      <c r="KGX70" s="38"/>
      <c r="KGY70" s="38"/>
      <c r="KGZ70" s="38"/>
      <c r="KHA70" s="38"/>
      <c r="KHB70" s="38"/>
      <c r="KHC70" s="38"/>
      <c r="KHD70" s="38"/>
      <c r="KHE70" s="38"/>
      <c r="KHF70" s="38"/>
      <c r="KHG70" s="38"/>
      <c r="KHH70" s="38"/>
      <c r="KHI70" s="38"/>
      <c r="KHJ70" s="38"/>
      <c r="KHK70" s="38"/>
      <c r="KHL70" s="38"/>
      <c r="KHM70" s="38"/>
      <c r="KHN70" s="38"/>
      <c r="KHO70" s="38"/>
      <c r="KHP70" s="38"/>
      <c r="KHQ70" s="38"/>
      <c r="KHR70" s="38"/>
      <c r="KHS70" s="38"/>
      <c r="KHT70" s="38"/>
      <c r="KHU70" s="38"/>
      <c r="KHV70" s="38"/>
      <c r="KHW70" s="38"/>
      <c r="KHX70" s="38"/>
      <c r="KHY70" s="38"/>
      <c r="KHZ70" s="38"/>
      <c r="KIA70" s="38"/>
      <c r="KIB70" s="38"/>
      <c r="KIC70" s="38"/>
      <c r="KID70" s="38"/>
      <c r="KIE70" s="38"/>
      <c r="KIF70" s="38"/>
      <c r="KIG70" s="38"/>
      <c r="KIH70" s="38"/>
      <c r="KII70" s="38"/>
      <c r="KIJ70" s="38"/>
      <c r="KIK70" s="38"/>
      <c r="KIL70" s="38"/>
      <c r="KIM70" s="38"/>
      <c r="KIN70" s="38"/>
      <c r="KIO70" s="38"/>
      <c r="KIP70" s="38"/>
      <c r="KIQ70" s="38"/>
      <c r="KIR70" s="38"/>
      <c r="KIS70" s="38"/>
      <c r="KIT70" s="38"/>
      <c r="KIU70" s="38"/>
      <c r="KIV70" s="38"/>
      <c r="KIW70" s="38"/>
      <c r="KIX70" s="38"/>
      <c r="KIY70" s="38"/>
      <c r="KIZ70" s="38"/>
      <c r="KJA70" s="38"/>
      <c r="KJB70" s="38"/>
      <c r="KJC70" s="38"/>
      <c r="KJD70" s="38"/>
      <c r="KJE70" s="38"/>
      <c r="KJF70" s="38"/>
      <c r="KJG70" s="38"/>
      <c r="KJH70" s="38"/>
      <c r="KJI70" s="38"/>
      <c r="KJJ70" s="38"/>
      <c r="KJK70" s="38"/>
      <c r="KJL70" s="38"/>
      <c r="KJM70" s="38"/>
      <c r="KJN70" s="38"/>
      <c r="KJO70" s="38"/>
      <c r="KJP70" s="38"/>
      <c r="KJQ70" s="38"/>
      <c r="KJR70" s="38"/>
      <c r="KJS70" s="38"/>
      <c r="KJT70" s="38"/>
      <c r="KJU70" s="38"/>
      <c r="KJV70" s="38"/>
      <c r="KJW70" s="38"/>
      <c r="KJX70" s="38"/>
      <c r="KJY70" s="38"/>
      <c r="KJZ70" s="38"/>
      <c r="KKA70" s="38"/>
      <c r="KKB70" s="38"/>
      <c r="KKC70" s="38"/>
      <c r="KKD70" s="38"/>
      <c r="KKE70" s="38"/>
      <c r="KKF70" s="38"/>
      <c r="KKG70" s="38"/>
      <c r="KKH70" s="38"/>
      <c r="KKI70" s="38"/>
      <c r="KKJ70" s="38"/>
      <c r="KKK70" s="38"/>
      <c r="KKL70" s="38"/>
      <c r="KKM70" s="38"/>
      <c r="KKN70" s="38"/>
      <c r="KKO70" s="38"/>
      <c r="KKP70" s="38"/>
      <c r="KKQ70" s="38"/>
      <c r="KKR70" s="38"/>
      <c r="KKS70" s="38"/>
      <c r="KKT70" s="38"/>
      <c r="KKU70" s="38"/>
      <c r="KKV70" s="38"/>
      <c r="KKW70" s="38"/>
      <c r="KKX70" s="38"/>
      <c r="KKY70" s="38"/>
      <c r="KKZ70" s="38"/>
      <c r="KLA70" s="38"/>
      <c r="KLB70" s="38"/>
      <c r="KLC70" s="38"/>
      <c r="KLD70" s="38"/>
      <c r="KLE70" s="38"/>
      <c r="KLF70" s="38"/>
      <c r="KLG70" s="38"/>
      <c r="KLH70" s="38"/>
      <c r="KLI70" s="38"/>
      <c r="KLJ70" s="38"/>
      <c r="KLK70" s="38"/>
      <c r="KLL70" s="38"/>
      <c r="KLM70" s="38"/>
      <c r="KLN70" s="38"/>
      <c r="KLO70" s="38"/>
      <c r="KLP70" s="38"/>
      <c r="KLQ70" s="38"/>
      <c r="KLR70" s="38"/>
      <c r="KLS70" s="38"/>
      <c r="KLT70" s="38"/>
      <c r="KLU70" s="38"/>
      <c r="KLV70" s="38"/>
      <c r="KLW70" s="38"/>
      <c r="KLX70" s="38"/>
      <c r="KLY70" s="38"/>
      <c r="KLZ70" s="38"/>
      <c r="KMA70" s="38"/>
      <c r="KMB70" s="38"/>
      <c r="KMC70" s="38"/>
      <c r="KMD70" s="38"/>
      <c r="KME70" s="38"/>
      <c r="KMF70" s="38"/>
      <c r="KMG70" s="38"/>
      <c r="KMH70" s="38"/>
      <c r="KMI70" s="38"/>
      <c r="KMJ70" s="38"/>
      <c r="KMK70" s="38"/>
      <c r="KML70" s="38"/>
      <c r="KMM70" s="38"/>
      <c r="KMN70" s="38"/>
      <c r="KMO70" s="38"/>
      <c r="KMP70" s="38"/>
      <c r="KMQ70" s="38"/>
      <c r="KMR70" s="38"/>
      <c r="KMS70" s="38"/>
      <c r="KMT70" s="38"/>
      <c r="KMU70" s="38"/>
      <c r="KMV70" s="38"/>
      <c r="KMW70" s="38"/>
      <c r="KMX70" s="38"/>
      <c r="KMY70" s="38"/>
      <c r="KMZ70" s="38"/>
      <c r="KNA70" s="38"/>
      <c r="KNB70" s="38"/>
      <c r="KNC70" s="38"/>
      <c r="KND70" s="38"/>
      <c r="KNE70" s="38"/>
      <c r="KNF70" s="38"/>
      <c r="KNG70" s="38"/>
      <c r="KNH70" s="38"/>
      <c r="KNI70" s="38"/>
      <c r="KNJ70" s="38"/>
      <c r="KNK70" s="38"/>
      <c r="KNL70" s="38"/>
      <c r="KNM70" s="38"/>
      <c r="KNN70" s="38"/>
      <c r="KNO70" s="38"/>
      <c r="KNP70" s="38"/>
      <c r="KNQ70" s="38"/>
      <c r="KNR70" s="38"/>
      <c r="KNS70" s="38"/>
      <c r="KNT70" s="38"/>
      <c r="KNU70" s="38"/>
      <c r="KNV70" s="38"/>
      <c r="KNW70" s="38"/>
      <c r="KNX70" s="38"/>
      <c r="KNY70" s="38"/>
      <c r="KNZ70" s="38"/>
      <c r="KOA70" s="38"/>
      <c r="KOB70" s="38"/>
      <c r="KOC70" s="38"/>
      <c r="KOD70" s="38"/>
      <c r="KOE70" s="38"/>
      <c r="KOF70" s="38"/>
      <c r="KOG70" s="38"/>
      <c r="KOH70" s="38"/>
      <c r="KOI70" s="38"/>
      <c r="KOJ70" s="38"/>
      <c r="KOK70" s="38"/>
      <c r="KOL70" s="38"/>
      <c r="KOM70" s="38"/>
      <c r="KON70" s="38"/>
      <c r="KOO70" s="38"/>
      <c r="KOP70" s="38"/>
      <c r="KOQ70" s="38"/>
      <c r="KOR70" s="38"/>
      <c r="KOS70" s="38"/>
      <c r="KOT70" s="38"/>
      <c r="KOU70" s="38"/>
      <c r="KOV70" s="38"/>
      <c r="KOW70" s="38"/>
      <c r="KOX70" s="38"/>
      <c r="KOY70" s="38"/>
      <c r="KOZ70" s="38"/>
      <c r="KPA70" s="38"/>
      <c r="KPB70" s="38"/>
      <c r="KPC70" s="38"/>
      <c r="KPD70" s="38"/>
      <c r="KPE70" s="38"/>
      <c r="KPF70" s="38"/>
      <c r="KPG70" s="38"/>
      <c r="KPH70" s="38"/>
      <c r="KPI70" s="38"/>
      <c r="KPJ70" s="38"/>
      <c r="KPK70" s="38"/>
      <c r="KPL70" s="38"/>
      <c r="KPM70" s="38"/>
      <c r="KPN70" s="38"/>
      <c r="KPO70" s="38"/>
      <c r="KPP70" s="38"/>
      <c r="KPQ70" s="38"/>
      <c r="KPR70" s="38"/>
      <c r="KPS70" s="38"/>
      <c r="KPT70" s="38"/>
      <c r="KPU70" s="38"/>
      <c r="KPV70" s="38"/>
      <c r="KPW70" s="38"/>
      <c r="KPX70" s="38"/>
      <c r="KPY70" s="38"/>
      <c r="KPZ70" s="38"/>
      <c r="KQA70" s="38"/>
      <c r="KQB70" s="38"/>
      <c r="KQC70" s="38"/>
      <c r="KQD70" s="38"/>
      <c r="KQE70" s="38"/>
      <c r="KQF70" s="38"/>
      <c r="KQG70" s="38"/>
      <c r="KQH70" s="38"/>
      <c r="KQI70" s="38"/>
      <c r="KQJ70" s="38"/>
      <c r="KQK70" s="38"/>
      <c r="KQL70" s="38"/>
      <c r="KQM70" s="38"/>
      <c r="KQN70" s="38"/>
      <c r="KQO70" s="38"/>
      <c r="KQP70" s="38"/>
      <c r="KQQ70" s="38"/>
      <c r="KQR70" s="38"/>
      <c r="KQS70" s="38"/>
      <c r="KQT70" s="38"/>
      <c r="KQU70" s="38"/>
      <c r="KQV70" s="38"/>
      <c r="KQW70" s="38"/>
      <c r="KQX70" s="38"/>
      <c r="KQY70" s="38"/>
      <c r="KQZ70" s="38"/>
      <c r="KRA70" s="38"/>
      <c r="KRB70" s="38"/>
      <c r="KRC70" s="38"/>
      <c r="KRD70" s="38"/>
      <c r="KRE70" s="38"/>
      <c r="KRF70" s="38"/>
      <c r="KRG70" s="38"/>
      <c r="KRH70" s="38"/>
      <c r="KRI70" s="38"/>
      <c r="KRJ70" s="38"/>
      <c r="KRK70" s="38"/>
      <c r="KRL70" s="38"/>
      <c r="KRM70" s="38"/>
      <c r="KRN70" s="38"/>
      <c r="KRO70" s="38"/>
      <c r="KRP70" s="38"/>
      <c r="KRQ70" s="38"/>
      <c r="KRR70" s="38"/>
      <c r="KRS70" s="38"/>
      <c r="KRT70" s="38"/>
      <c r="KRU70" s="38"/>
      <c r="KRV70" s="38"/>
      <c r="KRW70" s="38"/>
      <c r="KRX70" s="38"/>
      <c r="KRY70" s="38"/>
      <c r="KRZ70" s="38"/>
      <c r="KSA70" s="38"/>
      <c r="KSB70" s="38"/>
      <c r="KSC70" s="38"/>
      <c r="KSD70" s="38"/>
      <c r="KSE70" s="38"/>
      <c r="KSF70" s="38"/>
      <c r="KSG70" s="38"/>
      <c r="KSH70" s="38"/>
      <c r="KSI70" s="38"/>
      <c r="KSJ70" s="38"/>
      <c r="KSK70" s="38"/>
      <c r="KSL70" s="38"/>
      <c r="KSM70" s="38"/>
      <c r="KSN70" s="38"/>
      <c r="KSO70" s="38"/>
      <c r="KSP70" s="38"/>
      <c r="KSQ70" s="38"/>
      <c r="KSR70" s="38"/>
      <c r="KSS70" s="38"/>
      <c r="KST70" s="38"/>
      <c r="KSU70" s="38"/>
      <c r="KSV70" s="38"/>
      <c r="KSW70" s="38"/>
      <c r="KSX70" s="38"/>
      <c r="KSY70" s="38"/>
      <c r="KSZ70" s="38"/>
      <c r="KTA70" s="38"/>
      <c r="KTB70" s="38"/>
      <c r="KTC70" s="38"/>
      <c r="KTD70" s="38"/>
      <c r="KTE70" s="38"/>
      <c r="KTF70" s="38"/>
      <c r="KTG70" s="38"/>
      <c r="KTH70" s="38"/>
      <c r="KTI70" s="38"/>
      <c r="KTJ70" s="38"/>
      <c r="KTK70" s="38"/>
      <c r="KTL70" s="38"/>
      <c r="KTM70" s="38"/>
      <c r="KTN70" s="38"/>
      <c r="KTO70" s="38"/>
      <c r="KTP70" s="38"/>
      <c r="KTQ70" s="38"/>
      <c r="KTR70" s="38"/>
      <c r="KTS70" s="38"/>
      <c r="KTT70" s="38"/>
      <c r="KTU70" s="38"/>
      <c r="KTV70" s="38"/>
      <c r="KTW70" s="38"/>
      <c r="KTX70" s="38"/>
      <c r="KTY70" s="38"/>
      <c r="KTZ70" s="38"/>
      <c r="KUA70" s="38"/>
      <c r="KUB70" s="38"/>
      <c r="KUC70" s="38"/>
      <c r="KUD70" s="38"/>
      <c r="KUE70" s="38"/>
      <c r="KUF70" s="38"/>
      <c r="KUG70" s="38"/>
      <c r="KUH70" s="38"/>
      <c r="KUI70" s="38"/>
      <c r="KUJ70" s="38"/>
      <c r="KUK70" s="38"/>
      <c r="KUL70" s="38"/>
      <c r="KUM70" s="38"/>
      <c r="KUN70" s="38"/>
      <c r="KUO70" s="38"/>
      <c r="KUP70" s="38"/>
      <c r="KUQ70" s="38"/>
      <c r="KUR70" s="38"/>
      <c r="KUS70" s="38"/>
      <c r="KUT70" s="38"/>
      <c r="KUU70" s="38"/>
      <c r="KUV70" s="38"/>
      <c r="KUW70" s="38"/>
      <c r="KUX70" s="38"/>
      <c r="KUY70" s="38"/>
      <c r="KUZ70" s="38"/>
      <c r="KVA70" s="38"/>
      <c r="KVB70" s="38"/>
      <c r="KVC70" s="38"/>
      <c r="KVD70" s="38"/>
      <c r="KVE70" s="38"/>
      <c r="KVF70" s="38"/>
      <c r="KVG70" s="38"/>
      <c r="KVH70" s="38"/>
      <c r="KVI70" s="38"/>
      <c r="KVJ70" s="38"/>
      <c r="KVK70" s="38"/>
      <c r="KVL70" s="38"/>
      <c r="KVM70" s="38"/>
      <c r="KVN70" s="38"/>
      <c r="KVO70" s="38"/>
      <c r="KVP70" s="38"/>
      <c r="KVQ70" s="38"/>
      <c r="KVR70" s="38"/>
      <c r="KVS70" s="38"/>
      <c r="KVT70" s="38"/>
      <c r="KVU70" s="38"/>
      <c r="KVV70" s="38"/>
      <c r="KVW70" s="38"/>
      <c r="KVX70" s="38"/>
      <c r="KVY70" s="38"/>
      <c r="KVZ70" s="38"/>
      <c r="KWA70" s="38"/>
      <c r="KWB70" s="38"/>
      <c r="KWC70" s="38"/>
      <c r="KWD70" s="38"/>
      <c r="KWE70" s="38"/>
      <c r="KWF70" s="38"/>
      <c r="KWG70" s="38"/>
      <c r="KWH70" s="38"/>
      <c r="KWI70" s="38"/>
      <c r="KWJ70" s="38"/>
      <c r="KWK70" s="38"/>
      <c r="KWL70" s="38"/>
      <c r="KWM70" s="38"/>
      <c r="KWN70" s="38"/>
      <c r="KWO70" s="38"/>
      <c r="KWP70" s="38"/>
      <c r="KWQ70" s="38"/>
      <c r="KWR70" s="38"/>
      <c r="KWS70" s="38"/>
      <c r="KWT70" s="38"/>
      <c r="KWU70" s="38"/>
      <c r="KWV70" s="38"/>
      <c r="KWW70" s="38"/>
      <c r="KWX70" s="38"/>
      <c r="KWY70" s="38"/>
      <c r="KWZ70" s="38"/>
      <c r="KXA70" s="38"/>
      <c r="KXB70" s="38"/>
      <c r="KXC70" s="38"/>
      <c r="KXD70" s="38"/>
      <c r="KXE70" s="38"/>
      <c r="KXF70" s="38"/>
      <c r="KXG70" s="38"/>
      <c r="KXH70" s="38"/>
      <c r="KXI70" s="38"/>
      <c r="KXJ70" s="38"/>
      <c r="KXK70" s="38"/>
      <c r="KXL70" s="38"/>
      <c r="KXM70" s="38"/>
      <c r="KXN70" s="38"/>
      <c r="KXO70" s="38"/>
      <c r="KXP70" s="38"/>
      <c r="KXQ70" s="38"/>
      <c r="KXR70" s="38"/>
      <c r="KXS70" s="38"/>
      <c r="KXT70" s="38"/>
      <c r="KXU70" s="38"/>
      <c r="KXV70" s="38"/>
      <c r="KXW70" s="38"/>
      <c r="KXX70" s="38"/>
      <c r="KXY70" s="38"/>
      <c r="KXZ70" s="38"/>
      <c r="KYA70" s="38"/>
      <c r="KYB70" s="38"/>
      <c r="KYC70" s="38"/>
      <c r="KYD70" s="38"/>
      <c r="KYE70" s="38"/>
      <c r="KYF70" s="38"/>
      <c r="KYG70" s="38"/>
      <c r="KYH70" s="38"/>
      <c r="KYI70" s="38"/>
      <c r="KYJ70" s="38"/>
      <c r="KYK70" s="38"/>
      <c r="KYL70" s="38"/>
      <c r="KYM70" s="38"/>
      <c r="KYN70" s="38"/>
      <c r="KYO70" s="38"/>
      <c r="KYP70" s="38"/>
      <c r="KYQ70" s="38"/>
      <c r="KYR70" s="38"/>
      <c r="KYS70" s="38"/>
      <c r="KYT70" s="38"/>
      <c r="KYU70" s="38"/>
      <c r="KYV70" s="38"/>
      <c r="KYW70" s="38"/>
      <c r="KYX70" s="38"/>
      <c r="KYY70" s="38"/>
      <c r="KYZ70" s="38"/>
      <c r="KZA70" s="38"/>
      <c r="KZB70" s="38"/>
      <c r="KZC70" s="38"/>
      <c r="KZD70" s="38"/>
      <c r="KZE70" s="38"/>
      <c r="KZF70" s="38"/>
      <c r="KZG70" s="38"/>
      <c r="KZH70" s="38"/>
      <c r="KZI70" s="38"/>
      <c r="KZJ70" s="38"/>
      <c r="KZK70" s="38"/>
      <c r="KZL70" s="38"/>
      <c r="KZM70" s="38"/>
      <c r="KZN70" s="38"/>
      <c r="KZO70" s="38"/>
      <c r="KZP70" s="38"/>
      <c r="KZQ70" s="38"/>
      <c r="KZR70" s="38"/>
      <c r="KZS70" s="38"/>
      <c r="KZT70" s="38"/>
      <c r="KZU70" s="38"/>
      <c r="KZV70" s="38"/>
      <c r="KZW70" s="38"/>
      <c r="KZX70" s="38"/>
      <c r="KZY70" s="38"/>
      <c r="KZZ70" s="38"/>
      <c r="LAA70" s="38"/>
      <c r="LAB70" s="38"/>
      <c r="LAC70" s="38"/>
      <c r="LAD70" s="38"/>
      <c r="LAE70" s="38"/>
      <c r="LAF70" s="38"/>
      <c r="LAG70" s="38"/>
      <c r="LAH70" s="38"/>
      <c r="LAI70" s="38"/>
      <c r="LAJ70" s="38"/>
      <c r="LAK70" s="38"/>
      <c r="LAL70" s="38"/>
      <c r="LAM70" s="38"/>
      <c r="LAN70" s="38"/>
      <c r="LAO70" s="38"/>
      <c r="LAP70" s="38"/>
      <c r="LAQ70" s="38"/>
      <c r="LAR70" s="38"/>
      <c r="LAS70" s="38"/>
      <c r="LAT70" s="38"/>
      <c r="LAU70" s="38"/>
      <c r="LAV70" s="38"/>
      <c r="LAW70" s="38"/>
      <c r="LAX70" s="38"/>
      <c r="LAY70" s="38"/>
      <c r="LAZ70" s="38"/>
      <c r="LBA70" s="38"/>
      <c r="LBB70" s="38"/>
      <c r="LBC70" s="38"/>
      <c r="LBD70" s="38"/>
      <c r="LBE70" s="38"/>
      <c r="LBF70" s="38"/>
      <c r="LBG70" s="38"/>
      <c r="LBH70" s="38"/>
      <c r="LBI70" s="38"/>
      <c r="LBJ70" s="38"/>
      <c r="LBK70" s="38"/>
      <c r="LBL70" s="38"/>
      <c r="LBM70" s="38"/>
      <c r="LBN70" s="38"/>
      <c r="LBO70" s="38"/>
      <c r="LBP70" s="38"/>
      <c r="LBQ70" s="38"/>
      <c r="LBR70" s="38"/>
      <c r="LBS70" s="38"/>
      <c r="LBT70" s="38"/>
      <c r="LBU70" s="38"/>
      <c r="LBV70" s="38"/>
      <c r="LBW70" s="38"/>
      <c r="LBX70" s="38"/>
      <c r="LBY70" s="38"/>
      <c r="LBZ70" s="38"/>
      <c r="LCA70" s="38"/>
      <c r="LCB70" s="38"/>
      <c r="LCC70" s="38"/>
      <c r="LCD70" s="38"/>
      <c r="LCE70" s="38"/>
      <c r="LCF70" s="38"/>
      <c r="LCG70" s="38"/>
      <c r="LCH70" s="38"/>
      <c r="LCI70" s="38"/>
      <c r="LCJ70" s="38"/>
      <c r="LCK70" s="38"/>
      <c r="LCL70" s="38"/>
      <c r="LCM70" s="38"/>
      <c r="LCN70" s="38"/>
      <c r="LCO70" s="38"/>
      <c r="LCP70" s="38"/>
      <c r="LCQ70" s="38"/>
      <c r="LCR70" s="38"/>
      <c r="LCS70" s="38"/>
      <c r="LCT70" s="38"/>
      <c r="LCU70" s="38"/>
      <c r="LCV70" s="38"/>
      <c r="LCW70" s="38"/>
      <c r="LCX70" s="38"/>
      <c r="LCY70" s="38"/>
      <c r="LCZ70" s="38"/>
      <c r="LDA70" s="38"/>
      <c r="LDB70" s="38"/>
      <c r="LDC70" s="38"/>
      <c r="LDD70" s="38"/>
      <c r="LDE70" s="38"/>
      <c r="LDF70" s="38"/>
      <c r="LDG70" s="38"/>
      <c r="LDH70" s="38"/>
      <c r="LDI70" s="38"/>
      <c r="LDJ70" s="38"/>
      <c r="LDK70" s="38"/>
      <c r="LDL70" s="38"/>
      <c r="LDM70" s="38"/>
      <c r="LDN70" s="38"/>
      <c r="LDO70" s="38"/>
      <c r="LDP70" s="38"/>
      <c r="LDQ70" s="38"/>
      <c r="LDR70" s="38"/>
      <c r="LDS70" s="38"/>
      <c r="LDT70" s="38"/>
      <c r="LDU70" s="38"/>
      <c r="LDV70" s="38"/>
      <c r="LDW70" s="38"/>
      <c r="LDX70" s="38"/>
      <c r="LDY70" s="38"/>
      <c r="LDZ70" s="38"/>
      <c r="LEA70" s="38"/>
      <c r="LEB70" s="38"/>
      <c r="LEC70" s="38"/>
      <c r="LED70" s="38"/>
      <c r="LEE70" s="38"/>
      <c r="LEF70" s="38"/>
      <c r="LEG70" s="38"/>
      <c r="LEH70" s="38"/>
      <c r="LEI70" s="38"/>
      <c r="LEJ70" s="38"/>
      <c r="LEK70" s="38"/>
      <c r="LEL70" s="38"/>
      <c r="LEM70" s="38"/>
      <c r="LEN70" s="38"/>
      <c r="LEO70" s="38"/>
      <c r="LEP70" s="38"/>
      <c r="LEQ70" s="38"/>
      <c r="LER70" s="38"/>
      <c r="LES70" s="38"/>
      <c r="LET70" s="38"/>
      <c r="LEU70" s="38"/>
      <c r="LEV70" s="38"/>
      <c r="LEW70" s="38"/>
      <c r="LEX70" s="38"/>
      <c r="LEY70" s="38"/>
      <c r="LEZ70" s="38"/>
      <c r="LFA70" s="38"/>
      <c r="LFB70" s="38"/>
      <c r="LFC70" s="38"/>
      <c r="LFD70" s="38"/>
      <c r="LFE70" s="38"/>
      <c r="LFF70" s="38"/>
      <c r="LFG70" s="38"/>
      <c r="LFH70" s="38"/>
      <c r="LFI70" s="38"/>
      <c r="LFJ70" s="38"/>
      <c r="LFK70" s="38"/>
      <c r="LFL70" s="38"/>
      <c r="LFM70" s="38"/>
      <c r="LFN70" s="38"/>
      <c r="LFO70" s="38"/>
      <c r="LFP70" s="38"/>
      <c r="LFQ70" s="38"/>
      <c r="LFR70" s="38"/>
      <c r="LFS70" s="38"/>
      <c r="LFT70" s="38"/>
      <c r="LFU70" s="38"/>
      <c r="LFV70" s="38"/>
      <c r="LFW70" s="38"/>
      <c r="LFX70" s="38"/>
      <c r="LFY70" s="38"/>
      <c r="LFZ70" s="38"/>
      <c r="LGA70" s="38"/>
      <c r="LGB70" s="38"/>
      <c r="LGC70" s="38"/>
      <c r="LGD70" s="38"/>
      <c r="LGE70" s="38"/>
      <c r="LGF70" s="38"/>
      <c r="LGG70" s="38"/>
      <c r="LGH70" s="38"/>
      <c r="LGI70" s="38"/>
      <c r="LGJ70" s="38"/>
      <c r="LGK70" s="38"/>
      <c r="LGL70" s="38"/>
      <c r="LGM70" s="38"/>
      <c r="LGN70" s="38"/>
      <c r="LGO70" s="38"/>
      <c r="LGP70" s="38"/>
      <c r="LGQ70" s="38"/>
      <c r="LGR70" s="38"/>
      <c r="LGS70" s="38"/>
      <c r="LGT70" s="38"/>
      <c r="LGU70" s="38"/>
      <c r="LGV70" s="38"/>
      <c r="LGW70" s="38"/>
      <c r="LGX70" s="38"/>
      <c r="LGY70" s="38"/>
      <c r="LGZ70" s="38"/>
      <c r="LHA70" s="38"/>
      <c r="LHB70" s="38"/>
      <c r="LHC70" s="38"/>
      <c r="LHD70" s="38"/>
      <c r="LHE70" s="38"/>
      <c r="LHF70" s="38"/>
      <c r="LHG70" s="38"/>
      <c r="LHH70" s="38"/>
      <c r="LHI70" s="38"/>
      <c r="LHJ70" s="38"/>
      <c r="LHK70" s="38"/>
      <c r="LHL70" s="38"/>
      <c r="LHM70" s="38"/>
      <c r="LHN70" s="38"/>
      <c r="LHO70" s="38"/>
      <c r="LHP70" s="38"/>
      <c r="LHQ70" s="38"/>
      <c r="LHR70" s="38"/>
      <c r="LHS70" s="38"/>
      <c r="LHT70" s="38"/>
      <c r="LHU70" s="38"/>
      <c r="LHV70" s="38"/>
      <c r="LHW70" s="38"/>
      <c r="LHX70" s="38"/>
      <c r="LHY70" s="38"/>
      <c r="LHZ70" s="38"/>
      <c r="LIA70" s="38"/>
      <c r="LIB70" s="38"/>
      <c r="LIC70" s="38"/>
      <c r="LID70" s="38"/>
      <c r="LIE70" s="38"/>
      <c r="LIF70" s="38"/>
      <c r="LIG70" s="38"/>
      <c r="LIH70" s="38"/>
      <c r="LII70" s="38"/>
      <c r="LIJ70" s="38"/>
      <c r="LIK70" s="38"/>
      <c r="LIL70" s="38"/>
      <c r="LIM70" s="38"/>
      <c r="LIN70" s="38"/>
      <c r="LIO70" s="38"/>
      <c r="LIP70" s="38"/>
      <c r="LIQ70" s="38"/>
      <c r="LIR70" s="38"/>
      <c r="LIS70" s="38"/>
      <c r="LIT70" s="38"/>
      <c r="LIU70" s="38"/>
      <c r="LIV70" s="38"/>
      <c r="LIW70" s="38"/>
      <c r="LIX70" s="38"/>
      <c r="LIY70" s="38"/>
      <c r="LIZ70" s="38"/>
      <c r="LJA70" s="38"/>
      <c r="LJB70" s="38"/>
      <c r="LJC70" s="38"/>
      <c r="LJD70" s="38"/>
      <c r="LJE70" s="38"/>
      <c r="LJF70" s="38"/>
      <c r="LJG70" s="38"/>
      <c r="LJH70" s="38"/>
      <c r="LJI70" s="38"/>
      <c r="LJJ70" s="38"/>
      <c r="LJK70" s="38"/>
      <c r="LJL70" s="38"/>
      <c r="LJM70" s="38"/>
      <c r="LJN70" s="38"/>
      <c r="LJO70" s="38"/>
      <c r="LJP70" s="38"/>
      <c r="LJQ70" s="38"/>
      <c r="LJR70" s="38"/>
      <c r="LJS70" s="38"/>
      <c r="LJT70" s="38"/>
      <c r="LJU70" s="38"/>
      <c r="LJV70" s="38"/>
      <c r="LJW70" s="38"/>
      <c r="LJX70" s="38"/>
      <c r="LJY70" s="38"/>
      <c r="LJZ70" s="38"/>
      <c r="LKA70" s="38"/>
      <c r="LKB70" s="38"/>
      <c r="LKC70" s="38"/>
      <c r="LKD70" s="38"/>
      <c r="LKE70" s="38"/>
      <c r="LKF70" s="38"/>
      <c r="LKG70" s="38"/>
      <c r="LKH70" s="38"/>
      <c r="LKI70" s="38"/>
      <c r="LKJ70" s="38"/>
      <c r="LKK70" s="38"/>
      <c r="LKL70" s="38"/>
      <c r="LKM70" s="38"/>
      <c r="LKN70" s="38"/>
      <c r="LKO70" s="38"/>
      <c r="LKP70" s="38"/>
      <c r="LKQ70" s="38"/>
      <c r="LKR70" s="38"/>
      <c r="LKS70" s="38"/>
      <c r="LKT70" s="38"/>
      <c r="LKU70" s="38"/>
      <c r="LKV70" s="38"/>
      <c r="LKW70" s="38"/>
      <c r="LKX70" s="38"/>
      <c r="LKY70" s="38"/>
      <c r="LKZ70" s="38"/>
      <c r="LLA70" s="38"/>
      <c r="LLB70" s="38"/>
      <c r="LLC70" s="38"/>
      <c r="LLD70" s="38"/>
      <c r="LLE70" s="38"/>
      <c r="LLF70" s="38"/>
      <c r="LLG70" s="38"/>
      <c r="LLH70" s="38"/>
      <c r="LLI70" s="38"/>
      <c r="LLJ70" s="38"/>
      <c r="LLK70" s="38"/>
      <c r="LLL70" s="38"/>
      <c r="LLM70" s="38"/>
      <c r="LLN70" s="38"/>
      <c r="LLO70" s="38"/>
      <c r="LLP70" s="38"/>
      <c r="LLQ70" s="38"/>
      <c r="LLR70" s="38"/>
      <c r="LLS70" s="38"/>
      <c r="LLT70" s="38"/>
      <c r="LLU70" s="38"/>
      <c r="LLV70" s="38"/>
      <c r="LLW70" s="38"/>
      <c r="LLX70" s="38"/>
      <c r="LLY70" s="38"/>
      <c r="LLZ70" s="38"/>
      <c r="LMA70" s="38"/>
      <c r="LMB70" s="38"/>
      <c r="LMC70" s="38"/>
      <c r="LMD70" s="38"/>
      <c r="LME70" s="38"/>
      <c r="LMF70" s="38"/>
      <c r="LMG70" s="38"/>
      <c r="LMH70" s="38"/>
      <c r="LMI70" s="38"/>
      <c r="LMJ70" s="38"/>
      <c r="LMK70" s="38"/>
      <c r="LML70" s="38"/>
      <c r="LMM70" s="38"/>
      <c r="LMN70" s="38"/>
      <c r="LMO70" s="38"/>
      <c r="LMP70" s="38"/>
      <c r="LMQ70" s="38"/>
      <c r="LMR70" s="38"/>
      <c r="LMS70" s="38"/>
      <c r="LMT70" s="38"/>
      <c r="LMU70" s="38"/>
      <c r="LMV70" s="38"/>
      <c r="LMW70" s="38"/>
      <c r="LMX70" s="38"/>
      <c r="LMY70" s="38"/>
      <c r="LMZ70" s="38"/>
      <c r="LNA70" s="38"/>
      <c r="LNB70" s="38"/>
      <c r="LNC70" s="38"/>
      <c r="LND70" s="38"/>
      <c r="LNE70" s="38"/>
      <c r="LNF70" s="38"/>
      <c r="LNG70" s="38"/>
      <c r="LNH70" s="38"/>
      <c r="LNI70" s="38"/>
      <c r="LNJ70" s="38"/>
      <c r="LNK70" s="38"/>
      <c r="LNL70" s="38"/>
      <c r="LNM70" s="38"/>
      <c r="LNN70" s="38"/>
      <c r="LNO70" s="38"/>
      <c r="LNP70" s="38"/>
      <c r="LNQ70" s="38"/>
      <c r="LNR70" s="38"/>
      <c r="LNS70" s="38"/>
      <c r="LNT70" s="38"/>
      <c r="LNU70" s="38"/>
      <c r="LNV70" s="38"/>
      <c r="LNW70" s="38"/>
      <c r="LNX70" s="38"/>
      <c r="LNY70" s="38"/>
      <c r="LNZ70" s="38"/>
      <c r="LOA70" s="38"/>
      <c r="LOB70" s="38"/>
      <c r="LOC70" s="38"/>
      <c r="LOD70" s="38"/>
      <c r="LOE70" s="38"/>
      <c r="LOF70" s="38"/>
      <c r="LOG70" s="38"/>
      <c r="LOH70" s="38"/>
      <c r="LOI70" s="38"/>
      <c r="LOJ70" s="38"/>
      <c r="LOK70" s="38"/>
      <c r="LOL70" s="38"/>
      <c r="LOM70" s="38"/>
      <c r="LON70" s="38"/>
      <c r="LOO70" s="38"/>
      <c r="LOP70" s="38"/>
      <c r="LOQ70" s="38"/>
      <c r="LOR70" s="38"/>
      <c r="LOS70" s="38"/>
      <c r="LOT70" s="38"/>
      <c r="LOU70" s="38"/>
      <c r="LOV70" s="38"/>
      <c r="LOW70" s="38"/>
      <c r="LOX70" s="38"/>
      <c r="LOY70" s="38"/>
      <c r="LOZ70" s="38"/>
      <c r="LPA70" s="38"/>
      <c r="LPB70" s="38"/>
      <c r="LPC70" s="38"/>
      <c r="LPD70" s="38"/>
      <c r="LPE70" s="38"/>
      <c r="LPF70" s="38"/>
      <c r="LPG70" s="38"/>
      <c r="LPH70" s="38"/>
      <c r="LPI70" s="38"/>
      <c r="LPJ70" s="38"/>
      <c r="LPK70" s="38"/>
      <c r="LPL70" s="38"/>
      <c r="LPM70" s="38"/>
      <c r="LPN70" s="38"/>
      <c r="LPO70" s="38"/>
      <c r="LPP70" s="38"/>
      <c r="LPQ70" s="38"/>
      <c r="LPR70" s="38"/>
      <c r="LPS70" s="38"/>
      <c r="LPT70" s="38"/>
      <c r="LPU70" s="38"/>
      <c r="LPV70" s="38"/>
      <c r="LPW70" s="38"/>
      <c r="LPX70" s="38"/>
      <c r="LPY70" s="38"/>
      <c r="LPZ70" s="38"/>
      <c r="LQA70" s="38"/>
      <c r="LQB70" s="38"/>
      <c r="LQC70" s="38"/>
      <c r="LQD70" s="38"/>
      <c r="LQE70" s="38"/>
      <c r="LQF70" s="38"/>
      <c r="LQG70" s="38"/>
      <c r="LQH70" s="38"/>
      <c r="LQI70" s="38"/>
      <c r="LQJ70" s="38"/>
      <c r="LQK70" s="38"/>
      <c r="LQL70" s="38"/>
      <c r="LQM70" s="38"/>
      <c r="LQN70" s="38"/>
      <c r="LQO70" s="38"/>
      <c r="LQP70" s="38"/>
      <c r="LQQ70" s="38"/>
      <c r="LQR70" s="38"/>
      <c r="LQS70" s="38"/>
      <c r="LQT70" s="38"/>
      <c r="LQU70" s="38"/>
      <c r="LQV70" s="38"/>
      <c r="LQW70" s="38"/>
      <c r="LQX70" s="38"/>
      <c r="LQY70" s="38"/>
      <c r="LQZ70" s="38"/>
      <c r="LRA70" s="38"/>
      <c r="LRB70" s="38"/>
      <c r="LRC70" s="38"/>
      <c r="LRD70" s="38"/>
      <c r="LRE70" s="38"/>
      <c r="LRF70" s="38"/>
      <c r="LRG70" s="38"/>
      <c r="LRH70" s="38"/>
      <c r="LRI70" s="38"/>
      <c r="LRJ70" s="38"/>
      <c r="LRK70" s="38"/>
      <c r="LRL70" s="38"/>
      <c r="LRM70" s="38"/>
      <c r="LRN70" s="38"/>
      <c r="LRO70" s="38"/>
      <c r="LRP70" s="38"/>
      <c r="LRQ70" s="38"/>
      <c r="LRR70" s="38"/>
      <c r="LRS70" s="38"/>
      <c r="LRT70" s="38"/>
      <c r="LRU70" s="38"/>
      <c r="LRV70" s="38"/>
      <c r="LRW70" s="38"/>
      <c r="LRX70" s="38"/>
      <c r="LRY70" s="38"/>
      <c r="LRZ70" s="38"/>
      <c r="LSA70" s="38"/>
      <c r="LSB70" s="38"/>
      <c r="LSC70" s="38"/>
      <c r="LSD70" s="38"/>
      <c r="LSE70" s="38"/>
      <c r="LSF70" s="38"/>
      <c r="LSG70" s="38"/>
      <c r="LSH70" s="38"/>
      <c r="LSI70" s="38"/>
      <c r="LSJ70" s="38"/>
      <c r="LSK70" s="38"/>
      <c r="LSL70" s="38"/>
      <c r="LSM70" s="38"/>
      <c r="LSN70" s="38"/>
      <c r="LSO70" s="38"/>
      <c r="LSP70" s="38"/>
      <c r="LSQ70" s="38"/>
      <c r="LSR70" s="38"/>
      <c r="LSS70" s="38"/>
      <c r="LST70" s="38"/>
      <c r="LSU70" s="38"/>
      <c r="LSV70" s="38"/>
      <c r="LSW70" s="38"/>
      <c r="LSX70" s="38"/>
      <c r="LSY70" s="38"/>
      <c r="LSZ70" s="38"/>
      <c r="LTA70" s="38"/>
      <c r="LTB70" s="38"/>
      <c r="LTC70" s="38"/>
      <c r="LTD70" s="38"/>
      <c r="LTE70" s="38"/>
      <c r="LTF70" s="38"/>
      <c r="LTG70" s="38"/>
      <c r="LTH70" s="38"/>
      <c r="LTI70" s="38"/>
      <c r="LTJ70" s="38"/>
      <c r="LTK70" s="38"/>
      <c r="LTL70" s="38"/>
      <c r="LTM70" s="38"/>
      <c r="LTN70" s="38"/>
      <c r="LTO70" s="38"/>
      <c r="LTP70" s="38"/>
      <c r="LTQ70" s="38"/>
      <c r="LTR70" s="38"/>
      <c r="LTS70" s="38"/>
      <c r="LTT70" s="38"/>
      <c r="LTU70" s="38"/>
      <c r="LTV70" s="38"/>
      <c r="LTW70" s="38"/>
      <c r="LTX70" s="38"/>
      <c r="LTY70" s="38"/>
      <c r="LTZ70" s="38"/>
      <c r="LUA70" s="38"/>
      <c r="LUB70" s="38"/>
      <c r="LUC70" s="38"/>
      <c r="LUD70" s="38"/>
      <c r="LUE70" s="38"/>
      <c r="LUF70" s="38"/>
      <c r="LUG70" s="38"/>
      <c r="LUH70" s="38"/>
      <c r="LUI70" s="38"/>
      <c r="LUJ70" s="38"/>
      <c r="LUK70" s="38"/>
      <c r="LUL70" s="38"/>
      <c r="LUM70" s="38"/>
      <c r="LUN70" s="38"/>
      <c r="LUO70" s="38"/>
      <c r="LUP70" s="38"/>
      <c r="LUQ70" s="38"/>
      <c r="LUR70" s="38"/>
      <c r="LUS70" s="38"/>
      <c r="LUT70" s="38"/>
      <c r="LUU70" s="38"/>
      <c r="LUV70" s="38"/>
      <c r="LUW70" s="38"/>
      <c r="LUX70" s="38"/>
      <c r="LUY70" s="38"/>
      <c r="LUZ70" s="38"/>
      <c r="LVA70" s="38"/>
      <c r="LVB70" s="38"/>
      <c r="LVC70" s="38"/>
      <c r="LVD70" s="38"/>
      <c r="LVE70" s="38"/>
      <c r="LVF70" s="38"/>
      <c r="LVG70" s="38"/>
      <c r="LVH70" s="38"/>
      <c r="LVI70" s="38"/>
      <c r="LVJ70" s="38"/>
      <c r="LVK70" s="38"/>
      <c r="LVL70" s="38"/>
      <c r="LVM70" s="38"/>
      <c r="LVN70" s="38"/>
      <c r="LVO70" s="38"/>
      <c r="LVP70" s="38"/>
      <c r="LVQ70" s="38"/>
      <c r="LVR70" s="38"/>
      <c r="LVS70" s="38"/>
      <c r="LVT70" s="38"/>
      <c r="LVU70" s="38"/>
      <c r="LVV70" s="38"/>
      <c r="LVW70" s="38"/>
      <c r="LVX70" s="38"/>
      <c r="LVY70" s="38"/>
      <c r="LVZ70" s="38"/>
      <c r="LWA70" s="38"/>
      <c r="LWB70" s="38"/>
      <c r="LWC70" s="38"/>
      <c r="LWD70" s="38"/>
      <c r="LWE70" s="38"/>
      <c r="LWF70" s="38"/>
      <c r="LWG70" s="38"/>
      <c r="LWH70" s="38"/>
      <c r="LWI70" s="38"/>
      <c r="LWJ70" s="38"/>
      <c r="LWK70" s="38"/>
      <c r="LWL70" s="38"/>
      <c r="LWM70" s="38"/>
      <c r="LWN70" s="38"/>
      <c r="LWO70" s="38"/>
      <c r="LWP70" s="38"/>
      <c r="LWQ70" s="38"/>
      <c r="LWR70" s="38"/>
      <c r="LWS70" s="38"/>
      <c r="LWT70" s="38"/>
      <c r="LWU70" s="38"/>
      <c r="LWV70" s="38"/>
      <c r="LWW70" s="38"/>
      <c r="LWX70" s="38"/>
      <c r="LWY70" s="38"/>
      <c r="LWZ70" s="38"/>
      <c r="LXA70" s="38"/>
      <c r="LXB70" s="38"/>
      <c r="LXC70" s="38"/>
      <c r="LXD70" s="38"/>
      <c r="LXE70" s="38"/>
      <c r="LXF70" s="38"/>
      <c r="LXG70" s="38"/>
      <c r="LXH70" s="38"/>
      <c r="LXI70" s="38"/>
      <c r="LXJ70" s="38"/>
      <c r="LXK70" s="38"/>
      <c r="LXL70" s="38"/>
      <c r="LXM70" s="38"/>
      <c r="LXN70" s="38"/>
      <c r="LXO70" s="38"/>
      <c r="LXP70" s="38"/>
      <c r="LXQ70" s="38"/>
      <c r="LXR70" s="38"/>
      <c r="LXS70" s="38"/>
      <c r="LXT70" s="38"/>
      <c r="LXU70" s="38"/>
      <c r="LXV70" s="38"/>
      <c r="LXW70" s="38"/>
      <c r="LXX70" s="38"/>
      <c r="LXY70" s="38"/>
      <c r="LXZ70" s="38"/>
      <c r="LYA70" s="38"/>
      <c r="LYB70" s="38"/>
      <c r="LYC70" s="38"/>
      <c r="LYD70" s="38"/>
      <c r="LYE70" s="38"/>
      <c r="LYF70" s="38"/>
      <c r="LYG70" s="38"/>
      <c r="LYH70" s="38"/>
      <c r="LYI70" s="38"/>
      <c r="LYJ70" s="38"/>
      <c r="LYK70" s="38"/>
      <c r="LYL70" s="38"/>
      <c r="LYM70" s="38"/>
      <c r="LYN70" s="38"/>
      <c r="LYO70" s="38"/>
      <c r="LYP70" s="38"/>
      <c r="LYQ70" s="38"/>
      <c r="LYR70" s="38"/>
      <c r="LYS70" s="38"/>
      <c r="LYT70" s="38"/>
      <c r="LYU70" s="38"/>
      <c r="LYV70" s="38"/>
      <c r="LYW70" s="38"/>
      <c r="LYX70" s="38"/>
      <c r="LYY70" s="38"/>
      <c r="LYZ70" s="38"/>
      <c r="LZA70" s="38"/>
      <c r="LZB70" s="38"/>
      <c r="LZC70" s="38"/>
      <c r="LZD70" s="38"/>
      <c r="LZE70" s="38"/>
      <c r="LZF70" s="38"/>
      <c r="LZG70" s="38"/>
      <c r="LZH70" s="38"/>
      <c r="LZI70" s="38"/>
      <c r="LZJ70" s="38"/>
      <c r="LZK70" s="38"/>
      <c r="LZL70" s="38"/>
      <c r="LZM70" s="38"/>
      <c r="LZN70" s="38"/>
      <c r="LZO70" s="38"/>
      <c r="LZP70" s="38"/>
      <c r="LZQ70" s="38"/>
      <c r="LZR70" s="38"/>
      <c r="LZS70" s="38"/>
      <c r="LZT70" s="38"/>
      <c r="LZU70" s="38"/>
      <c r="LZV70" s="38"/>
      <c r="LZW70" s="38"/>
      <c r="LZX70" s="38"/>
      <c r="LZY70" s="38"/>
      <c r="LZZ70" s="38"/>
      <c r="MAA70" s="38"/>
      <c r="MAB70" s="38"/>
      <c r="MAC70" s="38"/>
      <c r="MAD70" s="38"/>
      <c r="MAE70" s="38"/>
      <c r="MAF70" s="38"/>
      <c r="MAG70" s="38"/>
      <c r="MAH70" s="38"/>
      <c r="MAI70" s="38"/>
      <c r="MAJ70" s="38"/>
      <c r="MAK70" s="38"/>
      <c r="MAL70" s="38"/>
      <c r="MAM70" s="38"/>
      <c r="MAN70" s="38"/>
      <c r="MAO70" s="38"/>
      <c r="MAP70" s="38"/>
      <c r="MAQ70" s="38"/>
      <c r="MAR70" s="38"/>
      <c r="MAS70" s="38"/>
      <c r="MAT70" s="38"/>
      <c r="MAU70" s="38"/>
      <c r="MAV70" s="38"/>
      <c r="MAW70" s="38"/>
      <c r="MAX70" s="38"/>
      <c r="MAY70" s="38"/>
      <c r="MAZ70" s="38"/>
      <c r="MBA70" s="38"/>
      <c r="MBB70" s="38"/>
      <c r="MBC70" s="38"/>
      <c r="MBD70" s="38"/>
      <c r="MBE70" s="38"/>
      <c r="MBF70" s="38"/>
      <c r="MBG70" s="38"/>
      <c r="MBH70" s="38"/>
      <c r="MBI70" s="38"/>
      <c r="MBJ70" s="38"/>
      <c r="MBK70" s="38"/>
      <c r="MBL70" s="38"/>
      <c r="MBM70" s="38"/>
      <c r="MBN70" s="38"/>
      <c r="MBO70" s="38"/>
      <c r="MBP70" s="38"/>
      <c r="MBQ70" s="38"/>
      <c r="MBR70" s="38"/>
      <c r="MBS70" s="38"/>
      <c r="MBT70" s="38"/>
      <c r="MBU70" s="38"/>
      <c r="MBV70" s="38"/>
      <c r="MBW70" s="38"/>
      <c r="MBX70" s="38"/>
      <c r="MBY70" s="38"/>
      <c r="MBZ70" s="38"/>
      <c r="MCA70" s="38"/>
      <c r="MCB70" s="38"/>
      <c r="MCC70" s="38"/>
      <c r="MCD70" s="38"/>
      <c r="MCE70" s="38"/>
      <c r="MCF70" s="38"/>
      <c r="MCG70" s="38"/>
      <c r="MCH70" s="38"/>
      <c r="MCI70" s="38"/>
      <c r="MCJ70" s="38"/>
      <c r="MCK70" s="38"/>
      <c r="MCL70" s="38"/>
      <c r="MCM70" s="38"/>
      <c r="MCN70" s="38"/>
      <c r="MCO70" s="38"/>
      <c r="MCP70" s="38"/>
      <c r="MCQ70" s="38"/>
      <c r="MCR70" s="38"/>
      <c r="MCS70" s="38"/>
      <c r="MCT70" s="38"/>
      <c r="MCU70" s="38"/>
      <c r="MCV70" s="38"/>
      <c r="MCW70" s="38"/>
      <c r="MCX70" s="38"/>
      <c r="MCY70" s="38"/>
      <c r="MCZ70" s="38"/>
      <c r="MDA70" s="38"/>
      <c r="MDB70" s="38"/>
      <c r="MDC70" s="38"/>
      <c r="MDD70" s="38"/>
      <c r="MDE70" s="38"/>
      <c r="MDF70" s="38"/>
      <c r="MDG70" s="38"/>
      <c r="MDH70" s="38"/>
      <c r="MDI70" s="38"/>
      <c r="MDJ70" s="38"/>
      <c r="MDK70" s="38"/>
      <c r="MDL70" s="38"/>
      <c r="MDM70" s="38"/>
      <c r="MDN70" s="38"/>
      <c r="MDO70" s="38"/>
      <c r="MDP70" s="38"/>
      <c r="MDQ70" s="38"/>
      <c r="MDR70" s="38"/>
      <c r="MDS70" s="38"/>
      <c r="MDT70" s="38"/>
      <c r="MDU70" s="38"/>
      <c r="MDV70" s="38"/>
      <c r="MDW70" s="38"/>
      <c r="MDX70" s="38"/>
      <c r="MDY70" s="38"/>
      <c r="MDZ70" s="38"/>
      <c r="MEA70" s="38"/>
      <c r="MEB70" s="38"/>
      <c r="MEC70" s="38"/>
      <c r="MED70" s="38"/>
      <c r="MEE70" s="38"/>
      <c r="MEF70" s="38"/>
      <c r="MEG70" s="38"/>
      <c r="MEH70" s="38"/>
      <c r="MEI70" s="38"/>
      <c r="MEJ70" s="38"/>
      <c r="MEK70" s="38"/>
      <c r="MEL70" s="38"/>
      <c r="MEM70" s="38"/>
      <c r="MEN70" s="38"/>
      <c r="MEO70" s="38"/>
      <c r="MEP70" s="38"/>
      <c r="MEQ70" s="38"/>
      <c r="MER70" s="38"/>
      <c r="MES70" s="38"/>
      <c r="MET70" s="38"/>
      <c r="MEU70" s="38"/>
      <c r="MEV70" s="38"/>
      <c r="MEW70" s="38"/>
      <c r="MEX70" s="38"/>
      <c r="MEY70" s="38"/>
      <c r="MEZ70" s="38"/>
      <c r="MFA70" s="38"/>
      <c r="MFB70" s="38"/>
      <c r="MFC70" s="38"/>
      <c r="MFD70" s="38"/>
      <c r="MFE70" s="38"/>
      <c r="MFF70" s="38"/>
      <c r="MFG70" s="38"/>
      <c r="MFH70" s="38"/>
      <c r="MFI70" s="38"/>
      <c r="MFJ70" s="38"/>
      <c r="MFK70" s="38"/>
      <c r="MFL70" s="38"/>
      <c r="MFM70" s="38"/>
      <c r="MFN70" s="38"/>
      <c r="MFO70" s="38"/>
      <c r="MFP70" s="38"/>
      <c r="MFQ70" s="38"/>
      <c r="MFR70" s="38"/>
      <c r="MFS70" s="38"/>
      <c r="MFT70" s="38"/>
      <c r="MFU70" s="38"/>
      <c r="MFV70" s="38"/>
      <c r="MFW70" s="38"/>
      <c r="MFX70" s="38"/>
      <c r="MFY70" s="38"/>
      <c r="MFZ70" s="38"/>
      <c r="MGA70" s="38"/>
      <c r="MGB70" s="38"/>
      <c r="MGC70" s="38"/>
      <c r="MGD70" s="38"/>
      <c r="MGE70" s="38"/>
      <c r="MGF70" s="38"/>
      <c r="MGG70" s="38"/>
      <c r="MGH70" s="38"/>
      <c r="MGI70" s="38"/>
      <c r="MGJ70" s="38"/>
      <c r="MGK70" s="38"/>
      <c r="MGL70" s="38"/>
      <c r="MGM70" s="38"/>
      <c r="MGN70" s="38"/>
      <c r="MGO70" s="38"/>
      <c r="MGP70" s="38"/>
      <c r="MGQ70" s="38"/>
      <c r="MGR70" s="38"/>
      <c r="MGS70" s="38"/>
      <c r="MGT70" s="38"/>
      <c r="MGU70" s="38"/>
      <c r="MGV70" s="38"/>
      <c r="MGW70" s="38"/>
      <c r="MGX70" s="38"/>
      <c r="MGY70" s="38"/>
      <c r="MGZ70" s="38"/>
      <c r="MHA70" s="38"/>
      <c r="MHB70" s="38"/>
      <c r="MHC70" s="38"/>
      <c r="MHD70" s="38"/>
      <c r="MHE70" s="38"/>
      <c r="MHF70" s="38"/>
      <c r="MHG70" s="38"/>
      <c r="MHH70" s="38"/>
      <c r="MHI70" s="38"/>
      <c r="MHJ70" s="38"/>
      <c r="MHK70" s="38"/>
      <c r="MHL70" s="38"/>
      <c r="MHM70" s="38"/>
      <c r="MHN70" s="38"/>
      <c r="MHO70" s="38"/>
      <c r="MHP70" s="38"/>
      <c r="MHQ70" s="38"/>
      <c r="MHR70" s="38"/>
      <c r="MHS70" s="38"/>
      <c r="MHT70" s="38"/>
      <c r="MHU70" s="38"/>
      <c r="MHV70" s="38"/>
      <c r="MHW70" s="38"/>
      <c r="MHX70" s="38"/>
      <c r="MHY70" s="38"/>
      <c r="MHZ70" s="38"/>
      <c r="MIA70" s="38"/>
      <c r="MIB70" s="38"/>
      <c r="MIC70" s="38"/>
      <c r="MID70" s="38"/>
      <c r="MIE70" s="38"/>
      <c r="MIF70" s="38"/>
      <c r="MIG70" s="38"/>
      <c r="MIH70" s="38"/>
      <c r="MII70" s="38"/>
      <c r="MIJ70" s="38"/>
      <c r="MIK70" s="38"/>
      <c r="MIL70" s="38"/>
      <c r="MIM70" s="38"/>
      <c r="MIN70" s="38"/>
      <c r="MIO70" s="38"/>
      <c r="MIP70" s="38"/>
      <c r="MIQ70" s="38"/>
      <c r="MIR70" s="38"/>
      <c r="MIS70" s="38"/>
      <c r="MIT70" s="38"/>
      <c r="MIU70" s="38"/>
      <c r="MIV70" s="38"/>
      <c r="MIW70" s="38"/>
      <c r="MIX70" s="38"/>
      <c r="MIY70" s="38"/>
      <c r="MIZ70" s="38"/>
      <c r="MJA70" s="38"/>
      <c r="MJB70" s="38"/>
      <c r="MJC70" s="38"/>
      <c r="MJD70" s="38"/>
      <c r="MJE70" s="38"/>
      <c r="MJF70" s="38"/>
      <c r="MJG70" s="38"/>
      <c r="MJH70" s="38"/>
      <c r="MJI70" s="38"/>
      <c r="MJJ70" s="38"/>
      <c r="MJK70" s="38"/>
      <c r="MJL70" s="38"/>
      <c r="MJM70" s="38"/>
      <c r="MJN70" s="38"/>
      <c r="MJO70" s="38"/>
      <c r="MJP70" s="38"/>
      <c r="MJQ70" s="38"/>
      <c r="MJR70" s="38"/>
      <c r="MJS70" s="38"/>
      <c r="MJT70" s="38"/>
      <c r="MJU70" s="38"/>
      <c r="MJV70" s="38"/>
      <c r="MJW70" s="38"/>
      <c r="MJX70" s="38"/>
      <c r="MJY70" s="38"/>
      <c r="MJZ70" s="38"/>
      <c r="MKA70" s="38"/>
      <c r="MKB70" s="38"/>
      <c r="MKC70" s="38"/>
      <c r="MKD70" s="38"/>
      <c r="MKE70" s="38"/>
      <c r="MKF70" s="38"/>
      <c r="MKG70" s="38"/>
      <c r="MKH70" s="38"/>
      <c r="MKI70" s="38"/>
      <c r="MKJ70" s="38"/>
      <c r="MKK70" s="38"/>
      <c r="MKL70" s="38"/>
      <c r="MKM70" s="38"/>
      <c r="MKN70" s="38"/>
      <c r="MKO70" s="38"/>
      <c r="MKP70" s="38"/>
      <c r="MKQ70" s="38"/>
      <c r="MKR70" s="38"/>
      <c r="MKS70" s="38"/>
      <c r="MKT70" s="38"/>
      <c r="MKU70" s="38"/>
      <c r="MKV70" s="38"/>
      <c r="MKW70" s="38"/>
      <c r="MKX70" s="38"/>
      <c r="MKY70" s="38"/>
      <c r="MKZ70" s="38"/>
      <c r="MLA70" s="38"/>
      <c r="MLB70" s="38"/>
      <c r="MLC70" s="38"/>
      <c r="MLD70" s="38"/>
      <c r="MLE70" s="38"/>
      <c r="MLF70" s="38"/>
      <c r="MLG70" s="38"/>
      <c r="MLH70" s="38"/>
      <c r="MLI70" s="38"/>
      <c r="MLJ70" s="38"/>
      <c r="MLK70" s="38"/>
      <c r="MLL70" s="38"/>
      <c r="MLM70" s="38"/>
      <c r="MLN70" s="38"/>
      <c r="MLO70" s="38"/>
      <c r="MLP70" s="38"/>
      <c r="MLQ70" s="38"/>
      <c r="MLR70" s="38"/>
      <c r="MLS70" s="38"/>
      <c r="MLT70" s="38"/>
      <c r="MLU70" s="38"/>
      <c r="MLV70" s="38"/>
      <c r="MLW70" s="38"/>
      <c r="MLX70" s="38"/>
      <c r="MLY70" s="38"/>
      <c r="MLZ70" s="38"/>
      <c r="MMA70" s="38"/>
      <c r="MMB70" s="38"/>
      <c r="MMC70" s="38"/>
      <c r="MMD70" s="38"/>
      <c r="MME70" s="38"/>
      <c r="MMF70" s="38"/>
      <c r="MMG70" s="38"/>
      <c r="MMH70" s="38"/>
      <c r="MMI70" s="38"/>
      <c r="MMJ70" s="38"/>
      <c r="MMK70" s="38"/>
      <c r="MML70" s="38"/>
      <c r="MMM70" s="38"/>
      <c r="MMN70" s="38"/>
      <c r="MMO70" s="38"/>
      <c r="MMP70" s="38"/>
      <c r="MMQ70" s="38"/>
      <c r="MMR70" s="38"/>
      <c r="MMS70" s="38"/>
      <c r="MMT70" s="38"/>
      <c r="MMU70" s="38"/>
      <c r="MMV70" s="38"/>
      <c r="MMW70" s="38"/>
      <c r="MMX70" s="38"/>
      <c r="MMY70" s="38"/>
      <c r="MMZ70" s="38"/>
      <c r="MNA70" s="38"/>
      <c r="MNB70" s="38"/>
      <c r="MNC70" s="38"/>
      <c r="MND70" s="38"/>
      <c r="MNE70" s="38"/>
      <c r="MNF70" s="38"/>
      <c r="MNG70" s="38"/>
      <c r="MNH70" s="38"/>
      <c r="MNI70" s="38"/>
      <c r="MNJ70" s="38"/>
      <c r="MNK70" s="38"/>
      <c r="MNL70" s="38"/>
      <c r="MNM70" s="38"/>
      <c r="MNN70" s="38"/>
      <c r="MNO70" s="38"/>
      <c r="MNP70" s="38"/>
      <c r="MNQ70" s="38"/>
      <c r="MNR70" s="38"/>
      <c r="MNS70" s="38"/>
      <c r="MNT70" s="38"/>
      <c r="MNU70" s="38"/>
      <c r="MNV70" s="38"/>
      <c r="MNW70" s="38"/>
      <c r="MNX70" s="38"/>
      <c r="MNY70" s="38"/>
      <c r="MNZ70" s="38"/>
      <c r="MOA70" s="38"/>
      <c r="MOB70" s="38"/>
      <c r="MOC70" s="38"/>
      <c r="MOD70" s="38"/>
      <c r="MOE70" s="38"/>
      <c r="MOF70" s="38"/>
      <c r="MOG70" s="38"/>
      <c r="MOH70" s="38"/>
      <c r="MOI70" s="38"/>
      <c r="MOJ70" s="38"/>
      <c r="MOK70" s="38"/>
      <c r="MOL70" s="38"/>
      <c r="MOM70" s="38"/>
      <c r="MON70" s="38"/>
      <c r="MOO70" s="38"/>
      <c r="MOP70" s="38"/>
      <c r="MOQ70" s="38"/>
      <c r="MOR70" s="38"/>
      <c r="MOS70" s="38"/>
      <c r="MOT70" s="38"/>
      <c r="MOU70" s="38"/>
      <c r="MOV70" s="38"/>
      <c r="MOW70" s="38"/>
      <c r="MOX70" s="38"/>
      <c r="MOY70" s="38"/>
      <c r="MOZ70" s="38"/>
      <c r="MPA70" s="38"/>
      <c r="MPB70" s="38"/>
      <c r="MPC70" s="38"/>
      <c r="MPD70" s="38"/>
      <c r="MPE70" s="38"/>
      <c r="MPF70" s="38"/>
      <c r="MPG70" s="38"/>
      <c r="MPH70" s="38"/>
      <c r="MPI70" s="38"/>
      <c r="MPJ70" s="38"/>
      <c r="MPK70" s="38"/>
      <c r="MPL70" s="38"/>
      <c r="MPM70" s="38"/>
      <c r="MPN70" s="38"/>
      <c r="MPO70" s="38"/>
      <c r="MPP70" s="38"/>
      <c r="MPQ70" s="38"/>
      <c r="MPR70" s="38"/>
      <c r="MPS70" s="38"/>
      <c r="MPT70" s="38"/>
      <c r="MPU70" s="38"/>
      <c r="MPV70" s="38"/>
      <c r="MPW70" s="38"/>
      <c r="MPX70" s="38"/>
      <c r="MPY70" s="38"/>
      <c r="MPZ70" s="38"/>
      <c r="MQA70" s="38"/>
      <c r="MQB70" s="38"/>
      <c r="MQC70" s="38"/>
      <c r="MQD70" s="38"/>
      <c r="MQE70" s="38"/>
      <c r="MQF70" s="38"/>
      <c r="MQG70" s="38"/>
      <c r="MQH70" s="38"/>
      <c r="MQI70" s="38"/>
      <c r="MQJ70" s="38"/>
      <c r="MQK70" s="38"/>
      <c r="MQL70" s="38"/>
      <c r="MQM70" s="38"/>
      <c r="MQN70" s="38"/>
      <c r="MQO70" s="38"/>
      <c r="MQP70" s="38"/>
      <c r="MQQ70" s="38"/>
      <c r="MQR70" s="38"/>
      <c r="MQS70" s="38"/>
      <c r="MQT70" s="38"/>
      <c r="MQU70" s="38"/>
      <c r="MQV70" s="38"/>
      <c r="MQW70" s="38"/>
      <c r="MQX70" s="38"/>
      <c r="MQY70" s="38"/>
      <c r="MQZ70" s="38"/>
      <c r="MRA70" s="38"/>
      <c r="MRB70" s="38"/>
      <c r="MRC70" s="38"/>
      <c r="MRD70" s="38"/>
      <c r="MRE70" s="38"/>
      <c r="MRF70" s="38"/>
      <c r="MRG70" s="38"/>
      <c r="MRH70" s="38"/>
      <c r="MRI70" s="38"/>
      <c r="MRJ70" s="38"/>
      <c r="MRK70" s="38"/>
      <c r="MRL70" s="38"/>
      <c r="MRM70" s="38"/>
      <c r="MRN70" s="38"/>
      <c r="MRO70" s="38"/>
      <c r="MRP70" s="38"/>
      <c r="MRQ70" s="38"/>
      <c r="MRR70" s="38"/>
      <c r="MRS70" s="38"/>
      <c r="MRT70" s="38"/>
      <c r="MRU70" s="38"/>
      <c r="MRV70" s="38"/>
      <c r="MRW70" s="38"/>
      <c r="MRX70" s="38"/>
      <c r="MRY70" s="38"/>
      <c r="MRZ70" s="38"/>
      <c r="MSA70" s="38"/>
      <c r="MSB70" s="38"/>
      <c r="MSC70" s="38"/>
      <c r="MSD70" s="38"/>
      <c r="MSE70" s="38"/>
      <c r="MSF70" s="38"/>
      <c r="MSG70" s="38"/>
      <c r="MSH70" s="38"/>
      <c r="MSI70" s="38"/>
      <c r="MSJ70" s="38"/>
      <c r="MSK70" s="38"/>
      <c r="MSL70" s="38"/>
      <c r="MSM70" s="38"/>
      <c r="MSN70" s="38"/>
      <c r="MSO70" s="38"/>
      <c r="MSP70" s="38"/>
      <c r="MSQ70" s="38"/>
      <c r="MSR70" s="38"/>
      <c r="MSS70" s="38"/>
      <c r="MST70" s="38"/>
      <c r="MSU70" s="38"/>
      <c r="MSV70" s="38"/>
      <c r="MSW70" s="38"/>
      <c r="MSX70" s="38"/>
      <c r="MSY70" s="38"/>
      <c r="MSZ70" s="38"/>
      <c r="MTA70" s="38"/>
      <c r="MTB70" s="38"/>
      <c r="MTC70" s="38"/>
      <c r="MTD70" s="38"/>
      <c r="MTE70" s="38"/>
      <c r="MTF70" s="38"/>
      <c r="MTG70" s="38"/>
      <c r="MTH70" s="38"/>
      <c r="MTI70" s="38"/>
      <c r="MTJ70" s="38"/>
      <c r="MTK70" s="38"/>
      <c r="MTL70" s="38"/>
      <c r="MTM70" s="38"/>
      <c r="MTN70" s="38"/>
      <c r="MTO70" s="38"/>
      <c r="MTP70" s="38"/>
      <c r="MTQ70" s="38"/>
      <c r="MTR70" s="38"/>
      <c r="MTS70" s="38"/>
      <c r="MTT70" s="38"/>
      <c r="MTU70" s="38"/>
      <c r="MTV70" s="38"/>
      <c r="MTW70" s="38"/>
      <c r="MTX70" s="38"/>
      <c r="MTY70" s="38"/>
      <c r="MTZ70" s="38"/>
      <c r="MUA70" s="38"/>
      <c r="MUB70" s="38"/>
      <c r="MUC70" s="38"/>
      <c r="MUD70" s="38"/>
      <c r="MUE70" s="38"/>
      <c r="MUF70" s="38"/>
      <c r="MUG70" s="38"/>
      <c r="MUH70" s="38"/>
      <c r="MUI70" s="38"/>
      <c r="MUJ70" s="38"/>
      <c r="MUK70" s="38"/>
      <c r="MUL70" s="38"/>
      <c r="MUM70" s="38"/>
      <c r="MUN70" s="38"/>
      <c r="MUO70" s="38"/>
      <c r="MUP70" s="38"/>
      <c r="MUQ70" s="38"/>
      <c r="MUR70" s="38"/>
      <c r="MUS70" s="38"/>
      <c r="MUT70" s="38"/>
      <c r="MUU70" s="38"/>
      <c r="MUV70" s="38"/>
      <c r="MUW70" s="38"/>
      <c r="MUX70" s="38"/>
      <c r="MUY70" s="38"/>
      <c r="MUZ70" s="38"/>
      <c r="MVA70" s="38"/>
      <c r="MVB70" s="38"/>
      <c r="MVC70" s="38"/>
      <c r="MVD70" s="38"/>
      <c r="MVE70" s="38"/>
      <c r="MVF70" s="38"/>
      <c r="MVG70" s="38"/>
      <c r="MVH70" s="38"/>
      <c r="MVI70" s="38"/>
      <c r="MVJ70" s="38"/>
      <c r="MVK70" s="38"/>
      <c r="MVL70" s="38"/>
      <c r="MVM70" s="38"/>
      <c r="MVN70" s="38"/>
      <c r="MVO70" s="38"/>
      <c r="MVP70" s="38"/>
      <c r="MVQ70" s="38"/>
      <c r="MVR70" s="38"/>
      <c r="MVS70" s="38"/>
      <c r="MVT70" s="38"/>
      <c r="MVU70" s="38"/>
      <c r="MVV70" s="38"/>
      <c r="MVW70" s="38"/>
      <c r="MVX70" s="38"/>
      <c r="MVY70" s="38"/>
      <c r="MVZ70" s="38"/>
      <c r="MWA70" s="38"/>
      <c r="MWB70" s="38"/>
      <c r="MWC70" s="38"/>
      <c r="MWD70" s="38"/>
      <c r="MWE70" s="38"/>
      <c r="MWF70" s="38"/>
      <c r="MWG70" s="38"/>
      <c r="MWH70" s="38"/>
      <c r="MWI70" s="38"/>
      <c r="MWJ70" s="38"/>
      <c r="MWK70" s="38"/>
      <c r="MWL70" s="38"/>
      <c r="MWM70" s="38"/>
      <c r="MWN70" s="38"/>
      <c r="MWO70" s="38"/>
      <c r="MWP70" s="38"/>
      <c r="MWQ70" s="38"/>
      <c r="MWR70" s="38"/>
      <c r="MWS70" s="38"/>
      <c r="MWT70" s="38"/>
      <c r="MWU70" s="38"/>
      <c r="MWV70" s="38"/>
      <c r="MWW70" s="38"/>
      <c r="MWX70" s="38"/>
      <c r="MWY70" s="38"/>
      <c r="MWZ70" s="38"/>
      <c r="MXA70" s="38"/>
      <c r="MXB70" s="38"/>
      <c r="MXC70" s="38"/>
      <c r="MXD70" s="38"/>
      <c r="MXE70" s="38"/>
      <c r="MXF70" s="38"/>
      <c r="MXG70" s="38"/>
      <c r="MXH70" s="38"/>
      <c r="MXI70" s="38"/>
      <c r="MXJ70" s="38"/>
      <c r="MXK70" s="38"/>
      <c r="MXL70" s="38"/>
      <c r="MXM70" s="38"/>
      <c r="MXN70" s="38"/>
      <c r="MXO70" s="38"/>
      <c r="MXP70" s="38"/>
      <c r="MXQ70" s="38"/>
      <c r="MXR70" s="38"/>
      <c r="MXS70" s="38"/>
      <c r="MXT70" s="38"/>
      <c r="MXU70" s="38"/>
      <c r="MXV70" s="38"/>
      <c r="MXW70" s="38"/>
      <c r="MXX70" s="38"/>
      <c r="MXY70" s="38"/>
      <c r="MXZ70" s="38"/>
      <c r="MYA70" s="38"/>
      <c r="MYB70" s="38"/>
      <c r="MYC70" s="38"/>
      <c r="MYD70" s="38"/>
      <c r="MYE70" s="38"/>
      <c r="MYF70" s="38"/>
      <c r="MYG70" s="38"/>
      <c r="MYH70" s="38"/>
      <c r="MYI70" s="38"/>
      <c r="MYJ70" s="38"/>
      <c r="MYK70" s="38"/>
      <c r="MYL70" s="38"/>
      <c r="MYM70" s="38"/>
      <c r="MYN70" s="38"/>
      <c r="MYO70" s="38"/>
      <c r="MYP70" s="38"/>
      <c r="MYQ70" s="38"/>
      <c r="MYR70" s="38"/>
      <c r="MYS70" s="38"/>
      <c r="MYT70" s="38"/>
      <c r="MYU70" s="38"/>
      <c r="MYV70" s="38"/>
      <c r="MYW70" s="38"/>
      <c r="MYX70" s="38"/>
      <c r="MYY70" s="38"/>
      <c r="MYZ70" s="38"/>
      <c r="MZA70" s="38"/>
      <c r="MZB70" s="38"/>
      <c r="MZC70" s="38"/>
      <c r="MZD70" s="38"/>
      <c r="MZE70" s="38"/>
      <c r="MZF70" s="38"/>
      <c r="MZG70" s="38"/>
      <c r="MZH70" s="38"/>
      <c r="MZI70" s="38"/>
      <c r="MZJ70" s="38"/>
      <c r="MZK70" s="38"/>
      <c r="MZL70" s="38"/>
      <c r="MZM70" s="38"/>
      <c r="MZN70" s="38"/>
      <c r="MZO70" s="38"/>
      <c r="MZP70" s="38"/>
      <c r="MZQ70" s="38"/>
      <c r="MZR70" s="38"/>
      <c r="MZS70" s="38"/>
      <c r="MZT70" s="38"/>
      <c r="MZU70" s="38"/>
      <c r="MZV70" s="38"/>
      <c r="MZW70" s="38"/>
      <c r="MZX70" s="38"/>
      <c r="MZY70" s="38"/>
      <c r="MZZ70" s="38"/>
      <c r="NAA70" s="38"/>
      <c r="NAB70" s="38"/>
      <c r="NAC70" s="38"/>
      <c r="NAD70" s="38"/>
      <c r="NAE70" s="38"/>
      <c r="NAF70" s="38"/>
      <c r="NAG70" s="38"/>
      <c r="NAH70" s="38"/>
      <c r="NAI70" s="38"/>
      <c r="NAJ70" s="38"/>
      <c r="NAK70" s="38"/>
      <c r="NAL70" s="38"/>
      <c r="NAM70" s="38"/>
      <c r="NAN70" s="38"/>
      <c r="NAO70" s="38"/>
      <c r="NAP70" s="38"/>
      <c r="NAQ70" s="38"/>
      <c r="NAR70" s="38"/>
      <c r="NAS70" s="38"/>
      <c r="NAT70" s="38"/>
      <c r="NAU70" s="38"/>
      <c r="NAV70" s="38"/>
      <c r="NAW70" s="38"/>
      <c r="NAX70" s="38"/>
      <c r="NAY70" s="38"/>
      <c r="NAZ70" s="38"/>
      <c r="NBA70" s="38"/>
      <c r="NBB70" s="38"/>
      <c r="NBC70" s="38"/>
      <c r="NBD70" s="38"/>
      <c r="NBE70" s="38"/>
      <c r="NBF70" s="38"/>
      <c r="NBG70" s="38"/>
      <c r="NBH70" s="38"/>
      <c r="NBI70" s="38"/>
      <c r="NBJ70" s="38"/>
      <c r="NBK70" s="38"/>
      <c r="NBL70" s="38"/>
      <c r="NBM70" s="38"/>
      <c r="NBN70" s="38"/>
      <c r="NBO70" s="38"/>
      <c r="NBP70" s="38"/>
      <c r="NBQ70" s="38"/>
      <c r="NBR70" s="38"/>
      <c r="NBS70" s="38"/>
      <c r="NBT70" s="38"/>
      <c r="NBU70" s="38"/>
      <c r="NBV70" s="38"/>
      <c r="NBW70" s="38"/>
      <c r="NBX70" s="38"/>
      <c r="NBY70" s="38"/>
      <c r="NBZ70" s="38"/>
      <c r="NCA70" s="38"/>
      <c r="NCB70" s="38"/>
      <c r="NCC70" s="38"/>
      <c r="NCD70" s="38"/>
      <c r="NCE70" s="38"/>
      <c r="NCF70" s="38"/>
      <c r="NCG70" s="38"/>
      <c r="NCH70" s="38"/>
      <c r="NCI70" s="38"/>
      <c r="NCJ70" s="38"/>
      <c r="NCK70" s="38"/>
      <c r="NCL70" s="38"/>
      <c r="NCM70" s="38"/>
      <c r="NCN70" s="38"/>
      <c r="NCO70" s="38"/>
      <c r="NCP70" s="38"/>
      <c r="NCQ70" s="38"/>
      <c r="NCR70" s="38"/>
      <c r="NCS70" s="38"/>
      <c r="NCT70" s="38"/>
      <c r="NCU70" s="38"/>
      <c r="NCV70" s="38"/>
      <c r="NCW70" s="38"/>
      <c r="NCX70" s="38"/>
      <c r="NCY70" s="38"/>
      <c r="NCZ70" s="38"/>
      <c r="NDA70" s="38"/>
      <c r="NDB70" s="38"/>
      <c r="NDC70" s="38"/>
      <c r="NDD70" s="38"/>
      <c r="NDE70" s="38"/>
      <c r="NDF70" s="38"/>
      <c r="NDG70" s="38"/>
      <c r="NDH70" s="38"/>
      <c r="NDI70" s="38"/>
      <c r="NDJ70" s="38"/>
      <c r="NDK70" s="38"/>
      <c r="NDL70" s="38"/>
      <c r="NDM70" s="38"/>
      <c r="NDN70" s="38"/>
      <c r="NDO70" s="38"/>
      <c r="NDP70" s="38"/>
      <c r="NDQ70" s="38"/>
      <c r="NDR70" s="38"/>
      <c r="NDS70" s="38"/>
      <c r="NDT70" s="38"/>
      <c r="NDU70" s="38"/>
      <c r="NDV70" s="38"/>
      <c r="NDW70" s="38"/>
      <c r="NDX70" s="38"/>
      <c r="NDY70" s="38"/>
      <c r="NDZ70" s="38"/>
      <c r="NEA70" s="38"/>
      <c r="NEB70" s="38"/>
      <c r="NEC70" s="38"/>
      <c r="NED70" s="38"/>
      <c r="NEE70" s="38"/>
      <c r="NEF70" s="38"/>
      <c r="NEG70" s="38"/>
      <c r="NEH70" s="38"/>
      <c r="NEI70" s="38"/>
      <c r="NEJ70" s="38"/>
      <c r="NEK70" s="38"/>
      <c r="NEL70" s="38"/>
      <c r="NEM70" s="38"/>
      <c r="NEN70" s="38"/>
      <c r="NEO70" s="38"/>
      <c r="NEP70" s="38"/>
      <c r="NEQ70" s="38"/>
      <c r="NER70" s="38"/>
      <c r="NES70" s="38"/>
      <c r="NET70" s="38"/>
      <c r="NEU70" s="38"/>
      <c r="NEV70" s="38"/>
      <c r="NEW70" s="38"/>
      <c r="NEX70" s="38"/>
      <c r="NEY70" s="38"/>
      <c r="NEZ70" s="38"/>
      <c r="NFA70" s="38"/>
      <c r="NFB70" s="38"/>
      <c r="NFC70" s="38"/>
      <c r="NFD70" s="38"/>
      <c r="NFE70" s="38"/>
      <c r="NFF70" s="38"/>
      <c r="NFG70" s="38"/>
      <c r="NFH70" s="38"/>
      <c r="NFI70" s="38"/>
      <c r="NFJ70" s="38"/>
      <c r="NFK70" s="38"/>
      <c r="NFL70" s="38"/>
      <c r="NFM70" s="38"/>
      <c r="NFN70" s="38"/>
      <c r="NFO70" s="38"/>
      <c r="NFP70" s="38"/>
      <c r="NFQ70" s="38"/>
      <c r="NFR70" s="38"/>
      <c r="NFS70" s="38"/>
      <c r="NFT70" s="38"/>
      <c r="NFU70" s="38"/>
      <c r="NFV70" s="38"/>
      <c r="NFW70" s="38"/>
      <c r="NFX70" s="38"/>
      <c r="NFY70" s="38"/>
      <c r="NFZ70" s="38"/>
      <c r="NGA70" s="38"/>
      <c r="NGB70" s="38"/>
      <c r="NGC70" s="38"/>
      <c r="NGD70" s="38"/>
      <c r="NGE70" s="38"/>
      <c r="NGF70" s="38"/>
      <c r="NGG70" s="38"/>
      <c r="NGH70" s="38"/>
      <c r="NGI70" s="38"/>
      <c r="NGJ70" s="38"/>
      <c r="NGK70" s="38"/>
      <c r="NGL70" s="38"/>
      <c r="NGM70" s="38"/>
      <c r="NGN70" s="38"/>
      <c r="NGO70" s="38"/>
      <c r="NGP70" s="38"/>
      <c r="NGQ70" s="38"/>
      <c r="NGR70" s="38"/>
      <c r="NGS70" s="38"/>
      <c r="NGT70" s="38"/>
      <c r="NGU70" s="38"/>
      <c r="NGV70" s="38"/>
      <c r="NGW70" s="38"/>
      <c r="NGX70" s="38"/>
      <c r="NGY70" s="38"/>
      <c r="NGZ70" s="38"/>
      <c r="NHA70" s="38"/>
      <c r="NHB70" s="38"/>
      <c r="NHC70" s="38"/>
      <c r="NHD70" s="38"/>
      <c r="NHE70" s="38"/>
      <c r="NHF70" s="38"/>
      <c r="NHG70" s="38"/>
      <c r="NHH70" s="38"/>
      <c r="NHI70" s="38"/>
      <c r="NHJ70" s="38"/>
      <c r="NHK70" s="38"/>
      <c r="NHL70" s="38"/>
      <c r="NHM70" s="38"/>
      <c r="NHN70" s="38"/>
      <c r="NHO70" s="38"/>
      <c r="NHP70" s="38"/>
      <c r="NHQ70" s="38"/>
      <c r="NHR70" s="38"/>
      <c r="NHS70" s="38"/>
      <c r="NHT70" s="38"/>
      <c r="NHU70" s="38"/>
      <c r="NHV70" s="38"/>
      <c r="NHW70" s="38"/>
      <c r="NHX70" s="38"/>
      <c r="NHY70" s="38"/>
      <c r="NHZ70" s="38"/>
      <c r="NIA70" s="38"/>
      <c r="NIB70" s="38"/>
      <c r="NIC70" s="38"/>
      <c r="NID70" s="38"/>
      <c r="NIE70" s="38"/>
      <c r="NIF70" s="38"/>
      <c r="NIG70" s="38"/>
      <c r="NIH70" s="38"/>
      <c r="NII70" s="38"/>
      <c r="NIJ70" s="38"/>
      <c r="NIK70" s="38"/>
      <c r="NIL70" s="38"/>
      <c r="NIM70" s="38"/>
      <c r="NIN70" s="38"/>
      <c r="NIO70" s="38"/>
      <c r="NIP70" s="38"/>
      <c r="NIQ70" s="38"/>
      <c r="NIR70" s="38"/>
      <c r="NIS70" s="38"/>
      <c r="NIT70" s="38"/>
      <c r="NIU70" s="38"/>
      <c r="NIV70" s="38"/>
      <c r="NIW70" s="38"/>
      <c r="NIX70" s="38"/>
      <c r="NIY70" s="38"/>
      <c r="NIZ70" s="38"/>
      <c r="NJA70" s="38"/>
      <c r="NJB70" s="38"/>
      <c r="NJC70" s="38"/>
      <c r="NJD70" s="38"/>
      <c r="NJE70" s="38"/>
      <c r="NJF70" s="38"/>
      <c r="NJG70" s="38"/>
      <c r="NJH70" s="38"/>
      <c r="NJI70" s="38"/>
      <c r="NJJ70" s="38"/>
      <c r="NJK70" s="38"/>
      <c r="NJL70" s="38"/>
      <c r="NJM70" s="38"/>
      <c r="NJN70" s="38"/>
      <c r="NJO70" s="38"/>
      <c r="NJP70" s="38"/>
      <c r="NJQ70" s="38"/>
      <c r="NJR70" s="38"/>
      <c r="NJS70" s="38"/>
      <c r="NJT70" s="38"/>
      <c r="NJU70" s="38"/>
      <c r="NJV70" s="38"/>
      <c r="NJW70" s="38"/>
      <c r="NJX70" s="38"/>
      <c r="NJY70" s="38"/>
      <c r="NJZ70" s="38"/>
      <c r="NKA70" s="38"/>
      <c r="NKB70" s="38"/>
      <c r="NKC70" s="38"/>
      <c r="NKD70" s="38"/>
      <c r="NKE70" s="38"/>
      <c r="NKF70" s="38"/>
      <c r="NKG70" s="38"/>
      <c r="NKH70" s="38"/>
      <c r="NKI70" s="38"/>
      <c r="NKJ70" s="38"/>
      <c r="NKK70" s="38"/>
      <c r="NKL70" s="38"/>
      <c r="NKM70" s="38"/>
      <c r="NKN70" s="38"/>
      <c r="NKO70" s="38"/>
      <c r="NKP70" s="38"/>
      <c r="NKQ70" s="38"/>
      <c r="NKR70" s="38"/>
      <c r="NKS70" s="38"/>
      <c r="NKT70" s="38"/>
      <c r="NKU70" s="38"/>
      <c r="NKV70" s="38"/>
      <c r="NKW70" s="38"/>
      <c r="NKX70" s="38"/>
      <c r="NKY70" s="38"/>
      <c r="NKZ70" s="38"/>
      <c r="NLA70" s="38"/>
      <c r="NLB70" s="38"/>
      <c r="NLC70" s="38"/>
      <c r="NLD70" s="38"/>
      <c r="NLE70" s="38"/>
      <c r="NLF70" s="38"/>
      <c r="NLG70" s="38"/>
      <c r="NLH70" s="38"/>
      <c r="NLI70" s="38"/>
      <c r="NLJ70" s="38"/>
      <c r="NLK70" s="38"/>
      <c r="NLL70" s="38"/>
      <c r="NLM70" s="38"/>
      <c r="NLN70" s="38"/>
      <c r="NLO70" s="38"/>
      <c r="NLP70" s="38"/>
      <c r="NLQ70" s="38"/>
      <c r="NLR70" s="38"/>
      <c r="NLS70" s="38"/>
      <c r="NLT70" s="38"/>
      <c r="NLU70" s="38"/>
      <c r="NLV70" s="38"/>
      <c r="NLW70" s="38"/>
      <c r="NLX70" s="38"/>
      <c r="NLY70" s="38"/>
      <c r="NLZ70" s="38"/>
      <c r="NMA70" s="38"/>
      <c r="NMB70" s="38"/>
      <c r="NMC70" s="38"/>
      <c r="NMD70" s="38"/>
      <c r="NME70" s="38"/>
      <c r="NMF70" s="38"/>
      <c r="NMG70" s="38"/>
      <c r="NMH70" s="38"/>
      <c r="NMI70" s="38"/>
      <c r="NMJ70" s="38"/>
      <c r="NMK70" s="38"/>
      <c r="NML70" s="38"/>
      <c r="NMM70" s="38"/>
      <c r="NMN70" s="38"/>
      <c r="NMO70" s="38"/>
      <c r="NMP70" s="38"/>
      <c r="NMQ70" s="38"/>
      <c r="NMR70" s="38"/>
      <c r="NMS70" s="38"/>
      <c r="NMT70" s="38"/>
      <c r="NMU70" s="38"/>
      <c r="NMV70" s="38"/>
      <c r="NMW70" s="38"/>
      <c r="NMX70" s="38"/>
      <c r="NMY70" s="38"/>
      <c r="NMZ70" s="38"/>
      <c r="NNA70" s="38"/>
      <c r="NNB70" s="38"/>
      <c r="NNC70" s="38"/>
      <c r="NND70" s="38"/>
      <c r="NNE70" s="38"/>
      <c r="NNF70" s="38"/>
      <c r="NNG70" s="38"/>
      <c r="NNH70" s="38"/>
      <c r="NNI70" s="38"/>
      <c r="NNJ70" s="38"/>
      <c r="NNK70" s="38"/>
      <c r="NNL70" s="38"/>
      <c r="NNM70" s="38"/>
      <c r="NNN70" s="38"/>
      <c r="NNO70" s="38"/>
      <c r="NNP70" s="38"/>
      <c r="NNQ70" s="38"/>
      <c r="NNR70" s="38"/>
      <c r="NNS70" s="38"/>
      <c r="NNT70" s="38"/>
      <c r="NNU70" s="38"/>
      <c r="NNV70" s="38"/>
      <c r="NNW70" s="38"/>
      <c r="NNX70" s="38"/>
      <c r="NNY70" s="38"/>
      <c r="NNZ70" s="38"/>
      <c r="NOA70" s="38"/>
      <c r="NOB70" s="38"/>
      <c r="NOC70" s="38"/>
      <c r="NOD70" s="38"/>
      <c r="NOE70" s="38"/>
      <c r="NOF70" s="38"/>
      <c r="NOG70" s="38"/>
      <c r="NOH70" s="38"/>
      <c r="NOI70" s="38"/>
      <c r="NOJ70" s="38"/>
      <c r="NOK70" s="38"/>
      <c r="NOL70" s="38"/>
      <c r="NOM70" s="38"/>
      <c r="NON70" s="38"/>
      <c r="NOO70" s="38"/>
      <c r="NOP70" s="38"/>
      <c r="NOQ70" s="38"/>
      <c r="NOR70" s="38"/>
      <c r="NOS70" s="38"/>
      <c r="NOT70" s="38"/>
      <c r="NOU70" s="38"/>
      <c r="NOV70" s="38"/>
      <c r="NOW70" s="38"/>
      <c r="NOX70" s="38"/>
      <c r="NOY70" s="38"/>
      <c r="NOZ70" s="38"/>
      <c r="NPA70" s="38"/>
      <c r="NPB70" s="38"/>
      <c r="NPC70" s="38"/>
      <c r="NPD70" s="38"/>
      <c r="NPE70" s="38"/>
      <c r="NPF70" s="38"/>
      <c r="NPG70" s="38"/>
      <c r="NPH70" s="38"/>
      <c r="NPI70" s="38"/>
      <c r="NPJ70" s="38"/>
      <c r="NPK70" s="38"/>
      <c r="NPL70" s="38"/>
      <c r="NPM70" s="38"/>
      <c r="NPN70" s="38"/>
      <c r="NPO70" s="38"/>
      <c r="NPP70" s="38"/>
      <c r="NPQ70" s="38"/>
      <c r="NPR70" s="38"/>
      <c r="NPS70" s="38"/>
      <c r="NPT70" s="38"/>
      <c r="NPU70" s="38"/>
      <c r="NPV70" s="38"/>
      <c r="NPW70" s="38"/>
      <c r="NPX70" s="38"/>
      <c r="NPY70" s="38"/>
      <c r="NPZ70" s="38"/>
      <c r="NQA70" s="38"/>
      <c r="NQB70" s="38"/>
      <c r="NQC70" s="38"/>
      <c r="NQD70" s="38"/>
      <c r="NQE70" s="38"/>
      <c r="NQF70" s="38"/>
      <c r="NQG70" s="38"/>
      <c r="NQH70" s="38"/>
      <c r="NQI70" s="38"/>
      <c r="NQJ70" s="38"/>
      <c r="NQK70" s="38"/>
      <c r="NQL70" s="38"/>
      <c r="NQM70" s="38"/>
      <c r="NQN70" s="38"/>
      <c r="NQO70" s="38"/>
      <c r="NQP70" s="38"/>
      <c r="NQQ70" s="38"/>
      <c r="NQR70" s="38"/>
      <c r="NQS70" s="38"/>
      <c r="NQT70" s="38"/>
      <c r="NQU70" s="38"/>
      <c r="NQV70" s="38"/>
      <c r="NQW70" s="38"/>
      <c r="NQX70" s="38"/>
      <c r="NQY70" s="38"/>
      <c r="NQZ70" s="38"/>
      <c r="NRA70" s="38"/>
      <c r="NRB70" s="38"/>
      <c r="NRC70" s="38"/>
      <c r="NRD70" s="38"/>
      <c r="NRE70" s="38"/>
      <c r="NRF70" s="38"/>
      <c r="NRG70" s="38"/>
      <c r="NRH70" s="38"/>
      <c r="NRI70" s="38"/>
      <c r="NRJ70" s="38"/>
      <c r="NRK70" s="38"/>
      <c r="NRL70" s="38"/>
      <c r="NRM70" s="38"/>
      <c r="NRN70" s="38"/>
      <c r="NRO70" s="38"/>
      <c r="NRP70" s="38"/>
      <c r="NRQ70" s="38"/>
      <c r="NRR70" s="38"/>
      <c r="NRS70" s="38"/>
      <c r="NRT70" s="38"/>
      <c r="NRU70" s="38"/>
      <c r="NRV70" s="38"/>
      <c r="NRW70" s="38"/>
      <c r="NRX70" s="38"/>
      <c r="NRY70" s="38"/>
      <c r="NRZ70" s="38"/>
      <c r="NSA70" s="38"/>
      <c r="NSB70" s="38"/>
      <c r="NSC70" s="38"/>
      <c r="NSD70" s="38"/>
      <c r="NSE70" s="38"/>
      <c r="NSF70" s="38"/>
      <c r="NSG70" s="38"/>
      <c r="NSH70" s="38"/>
      <c r="NSI70" s="38"/>
      <c r="NSJ70" s="38"/>
      <c r="NSK70" s="38"/>
      <c r="NSL70" s="38"/>
      <c r="NSM70" s="38"/>
      <c r="NSN70" s="38"/>
      <c r="NSO70" s="38"/>
      <c r="NSP70" s="38"/>
      <c r="NSQ70" s="38"/>
      <c r="NSR70" s="38"/>
      <c r="NSS70" s="38"/>
      <c r="NST70" s="38"/>
      <c r="NSU70" s="38"/>
      <c r="NSV70" s="38"/>
      <c r="NSW70" s="38"/>
      <c r="NSX70" s="38"/>
      <c r="NSY70" s="38"/>
      <c r="NSZ70" s="38"/>
      <c r="NTA70" s="38"/>
      <c r="NTB70" s="38"/>
      <c r="NTC70" s="38"/>
      <c r="NTD70" s="38"/>
      <c r="NTE70" s="38"/>
      <c r="NTF70" s="38"/>
      <c r="NTG70" s="38"/>
      <c r="NTH70" s="38"/>
      <c r="NTI70" s="38"/>
      <c r="NTJ70" s="38"/>
      <c r="NTK70" s="38"/>
      <c r="NTL70" s="38"/>
      <c r="NTM70" s="38"/>
      <c r="NTN70" s="38"/>
      <c r="NTO70" s="38"/>
      <c r="NTP70" s="38"/>
      <c r="NTQ70" s="38"/>
      <c r="NTR70" s="38"/>
      <c r="NTS70" s="38"/>
      <c r="NTT70" s="38"/>
      <c r="NTU70" s="38"/>
      <c r="NTV70" s="38"/>
      <c r="NTW70" s="38"/>
      <c r="NTX70" s="38"/>
      <c r="NTY70" s="38"/>
      <c r="NTZ70" s="38"/>
      <c r="NUA70" s="38"/>
      <c r="NUB70" s="38"/>
      <c r="NUC70" s="38"/>
      <c r="NUD70" s="38"/>
      <c r="NUE70" s="38"/>
      <c r="NUF70" s="38"/>
      <c r="NUG70" s="38"/>
      <c r="NUH70" s="38"/>
      <c r="NUI70" s="38"/>
      <c r="NUJ70" s="38"/>
      <c r="NUK70" s="38"/>
      <c r="NUL70" s="38"/>
      <c r="NUM70" s="38"/>
      <c r="NUN70" s="38"/>
      <c r="NUO70" s="38"/>
      <c r="NUP70" s="38"/>
      <c r="NUQ70" s="38"/>
      <c r="NUR70" s="38"/>
      <c r="NUS70" s="38"/>
      <c r="NUT70" s="38"/>
      <c r="NUU70" s="38"/>
      <c r="NUV70" s="38"/>
      <c r="NUW70" s="38"/>
      <c r="NUX70" s="38"/>
      <c r="NUY70" s="38"/>
      <c r="NUZ70" s="38"/>
      <c r="NVA70" s="38"/>
      <c r="NVB70" s="38"/>
      <c r="NVC70" s="38"/>
      <c r="NVD70" s="38"/>
      <c r="NVE70" s="38"/>
      <c r="NVF70" s="38"/>
      <c r="NVG70" s="38"/>
      <c r="NVH70" s="38"/>
      <c r="NVI70" s="38"/>
      <c r="NVJ70" s="38"/>
      <c r="NVK70" s="38"/>
      <c r="NVL70" s="38"/>
      <c r="NVM70" s="38"/>
      <c r="NVN70" s="38"/>
      <c r="NVO70" s="38"/>
      <c r="NVP70" s="38"/>
      <c r="NVQ70" s="38"/>
      <c r="NVR70" s="38"/>
      <c r="NVS70" s="38"/>
      <c r="NVT70" s="38"/>
      <c r="NVU70" s="38"/>
      <c r="NVV70" s="38"/>
      <c r="NVW70" s="38"/>
      <c r="NVX70" s="38"/>
      <c r="NVY70" s="38"/>
      <c r="NVZ70" s="38"/>
      <c r="NWA70" s="38"/>
      <c r="NWB70" s="38"/>
      <c r="NWC70" s="38"/>
      <c r="NWD70" s="38"/>
      <c r="NWE70" s="38"/>
      <c r="NWF70" s="38"/>
      <c r="NWG70" s="38"/>
      <c r="NWH70" s="38"/>
      <c r="NWI70" s="38"/>
      <c r="NWJ70" s="38"/>
      <c r="NWK70" s="38"/>
      <c r="NWL70" s="38"/>
      <c r="NWM70" s="38"/>
      <c r="NWN70" s="38"/>
      <c r="NWO70" s="38"/>
      <c r="NWP70" s="38"/>
      <c r="NWQ70" s="38"/>
      <c r="NWR70" s="38"/>
      <c r="NWS70" s="38"/>
      <c r="NWT70" s="38"/>
      <c r="NWU70" s="38"/>
      <c r="NWV70" s="38"/>
      <c r="NWW70" s="38"/>
      <c r="NWX70" s="38"/>
      <c r="NWY70" s="38"/>
      <c r="NWZ70" s="38"/>
      <c r="NXA70" s="38"/>
      <c r="NXB70" s="38"/>
      <c r="NXC70" s="38"/>
      <c r="NXD70" s="38"/>
      <c r="NXE70" s="38"/>
      <c r="NXF70" s="38"/>
      <c r="NXG70" s="38"/>
      <c r="NXH70" s="38"/>
      <c r="NXI70" s="38"/>
      <c r="NXJ70" s="38"/>
      <c r="NXK70" s="38"/>
      <c r="NXL70" s="38"/>
      <c r="NXM70" s="38"/>
      <c r="NXN70" s="38"/>
      <c r="NXO70" s="38"/>
      <c r="NXP70" s="38"/>
      <c r="NXQ70" s="38"/>
      <c r="NXR70" s="38"/>
      <c r="NXS70" s="38"/>
      <c r="NXT70" s="38"/>
      <c r="NXU70" s="38"/>
      <c r="NXV70" s="38"/>
      <c r="NXW70" s="38"/>
      <c r="NXX70" s="38"/>
      <c r="NXY70" s="38"/>
      <c r="NXZ70" s="38"/>
      <c r="NYA70" s="38"/>
      <c r="NYB70" s="38"/>
      <c r="NYC70" s="38"/>
      <c r="NYD70" s="38"/>
      <c r="NYE70" s="38"/>
      <c r="NYF70" s="38"/>
      <c r="NYG70" s="38"/>
      <c r="NYH70" s="38"/>
      <c r="NYI70" s="38"/>
      <c r="NYJ70" s="38"/>
      <c r="NYK70" s="38"/>
      <c r="NYL70" s="38"/>
      <c r="NYM70" s="38"/>
      <c r="NYN70" s="38"/>
      <c r="NYO70" s="38"/>
      <c r="NYP70" s="38"/>
      <c r="NYQ70" s="38"/>
      <c r="NYR70" s="38"/>
      <c r="NYS70" s="38"/>
      <c r="NYT70" s="38"/>
      <c r="NYU70" s="38"/>
      <c r="NYV70" s="38"/>
      <c r="NYW70" s="38"/>
      <c r="NYX70" s="38"/>
      <c r="NYY70" s="38"/>
      <c r="NYZ70" s="38"/>
      <c r="NZA70" s="38"/>
      <c r="NZB70" s="38"/>
      <c r="NZC70" s="38"/>
      <c r="NZD70" s="38"/>
      <c r="NZE70" s="38"/>
      <c r="NZF70" s="38"/>
      <c r="NZG70" s="38"/>
      <c r="NZH70" s="38"/>
      <c r="NZI70" s="38"/>
      <c r="NZJ70" s="38"/>
      <c r="NZK70" s="38"/>
      <c r="NZL70" s="38"/>
      <c r="NZM70" s="38"/>
      <c r="NZN70" s="38"/>
      <c r="NZO70" s="38"/>
      <c r="NZP70" s="38"/>
      <c r="NZQ70" s="38"/>
      <c r="NZR70" s="38"/>
      <c r="NZS70" s="38"/>
      <c r="NZT70" s="38"/>
      <c r="NZU70" s="38"/>
      <c r="NZV70" s="38"/>
      <c r="NZW70" s="38"/>
      <c r="NZX70" s="38"/>
      <c r="NZY70" s="38"/>
      <c r="NZZ70" s="38"/>
      <c r="OAA70" s="38"/>
      <c r="OAB70" s="38"/>
      <c r="OAC70" s="38"/>
      <c r="OAD70" s="38"/>
      <c r="OAE70" s="38"/>
      <c r="OAF70" s="38"/>
      <c r="OAG70" s="38"/>
      <c r="OAH70" s="38"/>
      <c r="OAI70" s="38"/>
      <c r="OAJ70" s="38"/>
      <c r="OAK70" s="38"/>
      <c r="OAL70" s="38"/>
      <c r="OAM70" s="38"/>
      <c r="OAN70" s="38"/>
      <c r="OAO70" s="38"/>
      <c r="OAP70" s="38"/>
      <c r="OAQ70" s="38"/>
      <c r="OAR70" s="38"/>
      <c r="OAS70" s="38"/>
      <c r="OAT70" s="38"/>
      <c r="OAU70" s="38"/>
      <c r="OAV70" s="38"/>
      <c r="OAW70" s="38"/>
      <c r="OAX70" s="38"/>
      <c r="OAY70" s="38"/>
      <c r="OAZ70" s="38"/>
      <c r="OBA70" s="38"/>
      <c r="OBB70" s="38"/>
      <c r="OBC70" s="38"/>
      <c r="OBD70" s="38"/>
      <c r="OBE70" s="38"/>
      <c r="OBF70" s="38"/>
      <c r="OBG70" s="38"/>
      <c r="OBH70" s="38"/>
      <c r="OBI70" s="38"/>
      <c r="OBJ70" s="38"/>
      <c r="OBK70" s="38"/>
      <c r="OBL70" s="38"/>
      <c r="OBM70" s="38"/>
      <c r="OBN70" s="38"/>
      <c r="OBO70" s="38"/>
      <c r="OBP70" s="38"/>
      <c r="OBQ70" s="38"/>
      <c r="OBR70" s="38"/>
      <c r="OBS70" s="38"/>
      <c r="OBT70" s="38"/>
      <c r="OBU70" s="38"/>
      <c r="OBV70" s="38"/>
      <c r="OBW70" s="38"/>
      <c r="OBX70" s="38"/>
      <c r="OBY70" s="38"/>
      <c r="OBZ70" s="38"/>
      <c r="OCA70" s="38"/>
      <c r="OCB70" s="38"/>
      <c r="OCC70" s="38"/>
      <c r="OCD70" s="38"/>
      <c r="OCE70" s="38"/>
      <c r="OCF70" s="38"/>
      <c r="OCG70" s="38"/>
      <c r="OCH70" s="38"/>
      <c r="OCI70" s="38"/>
      <c r="OCJ70" s="38"/>
      <c r="OCK70" s="38"/>
      <c r="OCL70" s="38"/>
      <c r="OCM70" s="38"/>
      <c r="OCN70" s="38"/>
      <c r="OCO70" s="38"/>
      <c r="OCP70" s="38"/>
      <c r="OCQ70" s="38"/>
      <c r="OCR70" s="38"/>
      <c r="OCS70" s="38"/>
      <c r="OCT70" s="38"/>
      <c r="OCU70" s="38"/>
      <c r="OCV70" s="38"/>
      <c r="OCW70" s="38"/>
      <c r="OCX70" s="38"/>
      <c r="OCY70" s="38"/>
      <c r="OCZ70" s="38"/>
      <c r="ODA70" s="38"/>
      <c r="ODB70" s="38"/>
      <c r="ODC70" s="38"/>
      <c r="ODD70" s="38"/>
      <c r="ODE70" s="38"/>
      <c r="ODF70" s="38"/>
      <c r="ODG70" s="38"/>
      <c r="ODH70" s="38"/>
      <c r="ODI70" s="38"/>
      <c r="ODJ70" s="38"/>
      <c r="ODK70" s="38"/>
      <c r="ODL70" s="38"/>
      <c r="ODM70" s="38"/>
      <c r="ODN70" s="38"/>
      <c r="ODO70" s="38"/>
      <c r="ODP70" s="38"/>
      <c r="ODQ70" s="38"/>
      <c r="ODR70" s="38"/>
      <c r="ODS70" s="38"/>
      <c r="ODT70" s="38"/>
      <c r="ODU70" s="38"/>
      <c r="ODV70" s="38"/>
      <c r="ODW70" s="38"/>
      <c r="ODX70" s="38"/>
      <c r="ODY70" s="38"/>
      <c r="ODZ70" s="38"/>
      <c r="OEA70" s="38"/>
      <c r="OEB70" s="38"/>
      <c r="OEC70" s="38"/>
      <c r="OED70" s="38"/>
      <c r="OEE70" s="38"/>
      <c r="OEF70" s="38"/>
      <c r="OEG70" s="38"/>
      <c r="OEH70" s="38"/>
      <c r="OEI70" s="38"/>
      <c r="OEJ70" s="38"/>
      <c r="OEK70" s="38"/>
      <c r="OEL70" s="38"/>
      <c r="OEM70" s="38"/>
      <c r="OEN70" s="38"/>
      <c r="OEO70" s="38"/>
      <c r="OEP70" s="38"/>
      <c r="OEQ70" s="38"/>
      <c r="OER70" s="38"/>
      <c r="OES70" s="38"/>
      <c r="OET70" s="38"/>
      <c r="OEU70" s="38"/>
      <c r="OEV70" s="38"/>
      <c r="OEW70" s="38"/>
      <c r="OEX70" s="38"/>
      <c r="OEY70" s="38"/>
      <c r="OEZ70" s="38"/>
      <c r="OFA70" s="38"/>
      <c r="OFB70" s="38"/>
      <c r="OFC70" s="38"/>
      <c r="OFD70" s="38"/>
      <c r="OFE70" s="38"/>
      <c r="OFF70" s="38"/>
      <c r="OFG70" s="38"/>
      <c r="OFH70" s="38"/>
      <c r="OFI70" s="38"/>
      <c r="OFJ70" s="38"/>
      <c r="OFK70" s="38"/>
      <c r="OFL70" s="38"/>
      <c r="OFM70" s="38"/>
      <c r="OFN70" s="38"/>
      <c r="OFO70" s="38"/>
      <c r="OFP70" s="38"/>
      <c r="OFQ70" s="38"/>
      <c r="OFR70" s="38"/>
      <c r="OFS70" s="38"/>
      <c r="OFT70" s="38"/>
      <c r="OFU70" s="38"/>
      <c r="OFV70" s="38"/>
      <c r="OFW70" s="38"/>
      <c r="OFX70" s="38"/>
      <c r="OFY70" s="38"/>
      <c r="OFZ70" s="38"/>
      <c r="OGA70" s="38"/>
      <c r="OGB70" s="38"/>
      <c r="OGC70" s="38"/>
      <c r="OGD70" s="38"/>
      <c r="OGE70" s="38"/>
      <c r="OGF70" s="38"/>
      <c r="OGG70" s="38"/>
      <c r="OGH70" s="38"/>
      <c r="OGI70" s="38"/>
      <c r="OGJ70" s="38"/>
      <c r="OGK70" s="38"/>
      <c r="OGL70" s="38"/>
      <c r="OGM70" s="38"/>
      <c r="OGN70" s="38"/>
      <c r="OGO70" s="38"/>
      <c r="OGP70" s="38"/>
      <c r="OGQ70" s="38"/>
      <c r="OGR70" s="38"/>
      <c r="OGS70" s="38"/>
      <c r="OGT70" s="38"/>
      <c r="OGU70" s="38"/>
      <c r="OGV70" s="38"/>
      <c r="OGW70" s="38"/>
      <c r="OGX70" s="38"/>
      <c r="OGY70" s="38"/>
      <c r="OGZ70" s="38"/>
      <c r="OHA70" s="38"/>
      <c r="OHB70" s="38"/>
      <c r="OHC70" s="38"/>
      <c r="OHD70" s="38"/>
      <c r="OHE70" s="38"/>
      <c r="OHF70" s="38"/>
      <c r="OHG70" s="38"/>
      <c r="OHH70" s="38"/>
      <c r="OHI70" s="38"/>
      <c r="OHJ70" s="38"/>
      <c r="OHK70" s="38"/>
      <c r="OHL70" s="38"/>
      <c r="OHM70" s="38"/>
      <c r="OHN70" s="38"/>
      <c r="OHO70" s="38"/>
      <c r="OHP70" s="38"/>
      <c r="OHQ70" s="38"/>
      <c r="OHR70" s="38"/>
      <c r="OHS70" s="38"/>
      <c r="OHT70" s="38"/>
      <c r="OHU70" s="38"/>
      <c r="OHV70" s="38"/>
      <c r="OHW70" s="38"/>
      <c r="OHX70" s="38"/>
      <c r="OHY70" s="38"/>
      <c r="OHZ70" s="38"/>
      <c r="OIA70" s="38"/>
      <c r="OIB70" s="38"/>
      <c r="OIC70" s="38"/>
      <c r="OID70" s="38"/>
      <c r="OIE70" s="38"/>
      <c r="OIF70" s="38"/>
      <c r="OIG70" s="38"/>
      <c r="OIH70" s="38"/>
      <c r="OII70" s="38"/>
      <c r="OIJ70" s="38"/>
      <c r="OIK70" s="38"/>
      <c r="OIL70" s="38"/>
      <c r="OIM70" s="38"/>
      <c r="OIN70" s="38"/>
      <c r="OIO70" s="38"/>
      <c r="OIP70" s="38"/>
      <c r="OIQ70" s="38"/>
      <c r="OIR70" s="38"/>
      <c r="OIS70" s="38"/>
      <c r="OIT70" s="38"/>
      <c r="OIU70" s="38"/>
      <c r="OIV70" s="38"/>
      <c r="OIW70" s="38"/>
      <c r="OIX70" s="38"/>
      <c r="OIY70" s="38"/>
      <c r="OIZ70" s="38"/>
      <c r="OJA70" s="38"/>
      <c r="OJB70" s="38"/>
      <c r="OJC70" s="38"/>
      <c r="OJD70" s="38"/>
      <c r="OJE70" s="38"/>
      <c r="OJF70" s="38"/>
      <c r="OJG70" s="38"/>
      <c r="OJH70" s="38"/>
      <c r="OJI70" s="38"/>
      <c r="OJJ70" s="38"/>
      <c r="OJK70" s="38"/>
      <c r="OJL70" s="38"/>
      <c r="OJM70" s="38"/>
      <c r="OJN70" s="38"/>
      <c r="OJO70" s="38"/>
      <c r="OJP70" s="38"/>
      <c r="OJQ70" s="38"/>
      <c r="OJR70" s="38"/>
      <c r="OJS70" s="38"/>
      <c r="OJT70" s="38"/>
      <c r="OJU70" s="38"/>
      <c r="OJV70" s="38"/>
      <c r="OJW70" s="38"/>
      <c r="OJX70" s="38"/>
      <c r="OJY70" s="38"/>
      <c r="OJZ70" s="38"/>
      <c r="OKA70" s="38"/>
      <c r="OKB70" s="38"/>
      <c r="OKC70" s="38"/>
      <c r="OKD70" s="38"/>
      <c r="OKE70" s="38"/>
      <c r="OKF70" s="38"/>
      <c r="OKG70" s="38"/>
      <c r="OKH70" s="38"/>
      <c r="OKI70" s="38"/>
      <c r="OKJ70" s="38"/>
      <c r="OKK70" s="38"/>
      <c r="OKL70" s="38"/>
      <c r="OKM70" s="38"/>
      <c r="OKN70" s="38"/>
      <c r="OKO70" s="38"/>
      <c r="OKP70" s="38"/>
      <c r="OKQ70" s="38"/>
      <c r="OKR70" s="38"/>
      <c r="OKS70" s="38"/>
      <c r="OKT70" s="38"/>
      <c r="OKU70" s="38"/>
      <c r="OKV70" s="38"/>
      <c r="OKW70" s="38"/>
      <c r="OKX70" s="38"/>
      <c r="OKY70" s="38"/>
      <c r="OKZ70" s="38"/>
      <c r="OLA70" s="38"/>
      <c r="OLB70" s="38"/>
      <c r="OLC70" s="38"/>
      <c r="OLD70" s="38"/>
      <c r="OLE70" s="38"/>
      <c r="OLF70" s="38"/>
      <c r="OLG70" s="38"/>
      <c r="OLH70" s="38"/>
      <c r="OLI70" s="38"/>
      <c r="OLJ70" s="38"/>
      <c r="OLK70" s="38"/>
      <c r="OLL70" s="38"/>
      <c r="OLM70" s="38"/>
      <c r="OLN70" s="38"/>
      <c r="OLO70" s="38"/>
      <c r="OLP70" s="38"/>
      <c r="OLQ70" s="38"/>
      <c r="OLR70" s="38"/>
      <c r="OLS70" s="38"/>
      <c r="OLT70" s="38"/>
      <c r="OLU70" s="38"/>
      <c r="OLV70" s="38"/>
      <c r="OLW70" s="38"/>
      <c r="OLX70" s="38"/>
      <c r="OLY70" s="38"/>
      <c r="OLZ70" s="38"/>
      <c r="OMA70" s="38"/>
      <c r="OMB70" s="38"/>
      <c r="OMC70" s="38"/>
      <c r="OMD70" s="38"/>
      <c r="OME70" s="38"/>
      <c r="OMF70" s="38"/>
      <c r="OMG70" s="38"/>
      <c r="OMH70" s="38"/>
      <c r="OMI70" s="38"/>
      <c r="OMJ70" s="38"/>
      <c r="OMK70" s="38"/>
      <c r="OML70" s="38"/>
      <c r="OMM70" s="38"/>
      <c r="OMN70" s="38"/>
      <c r="OMO70" s="38"/>
      <c r="OMP70" s="38"/>
      <c r="OMQ70" s="38"/>
      <c r="OMR70" s="38"/>
      <c r="OMS70" s="38"/>
      <c r="OMT70" s="38"/>
      <c r="OMU70" s="38"/>
      <c r="OMV70" s="38"/>
      <c r="OMW70" s="38"/>
      <c r="OMX70" s="38"/>
      <c r="OMY70" s="38"/>
      <c r="OMZ70" s="38"/>
      <c r="ONA70" s="38"/>
      <c r="ONB70" s="38"/>
      <c r="ONC70" s="38"/>
      <c r="OND70" s="38"/>
      <c r="ONE70" s="38"/>
      <c r="ONF70" s="38"/>
      <c r="ONG70" s="38"/>
      <c r="ONH70" s="38"/>
      <c r="ONI70" s="38"/>
      <c r="ONJ70" s="38"/>
      <c r="ONK70" s="38"/>
      <c r="ONL70" s="38"/>
      <c r="ONM70" s="38"/>
      <c r="ONN70" s="38"/>
      <c r="ONO70" s="38"/>
      <c r="ONP70" s="38"/>
      <c r="ONQ70" s="38"/>
      <c r="ONR70" s="38"/>
      <c r="ONS70" s="38"/>
      <c r="ONT70" s="38"/>
      <c r="ONU70" s="38"/>
      <c r="ONV70" s="38"/>
      <c r="ONW70" s="38"/>
      <c r="ONX70" s="38"/>
      <c r="ONY70" s="38"/>
      <c r="ONZ70" s="38"/>
      <c r="OOA70" s="38"/>
      <c r="OOB70" s="38"/>
      <c r="OOC70" s="38"/>
      <c r="OOD70" s="38"/>
      <c r="OOE70" s="38"/>
      <c r="OOF70" s="38"/>
      <c r="OOG70" s="38"/>
      <c r="OOH70" s="38"/>
      <c r="OOI70" s="38"/>
      <c r="OOJ70" s="38"/>
      <c r="OOK70" s="38"/>
      <c r="OOL70" s="38"/>
      <c r="OOM70" s="38"/>
      <c r="OON70" s="38"/>
      <c r="OOO70" s="38"/>
      <c r="OOP70" s="38"/>
      <c r="OOQ70" s="38"/>
      <c r="OOR70" s="38"/>
      <c r="OOS70" s="38"/>
      <c r="OOT70" s="38"/>
      <c r="OOU70" s="38"/>
      <c r="OOV70" s="38"/>
      <c r="OOW70" s="38"/>
      <c r="OOX70" s="38"/>
      <c r="OOY70" s="38"/>
      <c r="OOZ70" s="38"/>
      <c r="OPA70" s="38"/>
      <c r="OPB70" s="38"/>
      <c r="OPC70" s="38"/>
      <c r="OPD70" s="38"/>
      <c r="OPE70" s="38"/>
      <c r="OPF70" s="38"/>
      <c r="OPG70" s="38"/>
      <c r="OPH70" s="38"/>
      <c r="OPI70" s="38"/>
      <c r="OPJ70" s="38"/>
      <c r="OPK70" s="38"/>
      <c r="OPL70" s="38"/>
      <c r="OPM70" s="38"/>
      <c r="OPN70" s="38"/>
      <c r="OPO70" s="38"/>
      <c r="OPP70" s="38"/>
      <c r="OPQ70" s="38"/>
      <c r="OPR70" s="38"/>
      <c r="OPS70" s="38"/>
      <c r="OPT70" s="38"/>
      <c r="OPU70" s="38"/>
      <c r="OPV70" s="38"/>
      <c r="OPW70" s="38"/>
      <c r="OPX70" s="38"/>
      <c r="OPY70" s="38"/>
      <c r="OPZ70" s="38"/>
      <c r="OQA70" s="38"/>
      <c r="OQB70" s="38"/>
      <c r="OQC70" s="38"/>
      <c r="OQD70" s="38"/>
      <c r="OQE70" s="38"/>
      <c r="OQF70" s="38"/>
      <c r="OQG70" s="38"/>
      <c r="OQH70" s="38"/>
      <c r="OQI70" s="38"/>
      <c r="OQJ70" s="38"/>
      <c r="OQK70" s="38"/>
      <c r="OQL70" s="38"/>
      <c r="OQM70" s="38"/>
      <c r="OQN70" s="38"/>
      <c r="OQO70" s="38"/>
      <c r="OQP70" s="38"/>
      <c r="OQQ70" s="38"/>
      <c r="OQR70" s="38"/>
      <c r="OQS70" s="38"/>
      <c r="OQT70" s="38"/>
      <c r="OQU70" s="38"/>
      <c r="OQV70" s="38"/>
      <c r="OQW70" s="38"/>
      <c r="OQX70" s="38"/>
      <c r="OQY70" s="38"/>
      <c r="OQZ70" s="38"/>
      <c r="ORA70" s="38"/>
      <c r="ORB70" s="38"/>
      <c r="ORC70" s="38"/>
      <c r="ORD70" s="38"/>
      <c r="ORE70" s="38"/>
      <c r="ORF70" s="38"/>
      <c r="ORG70" s="38"/>
      <c r="ORH70" s="38"/>
      <c r="ORI70" s="38"/>
      <c r="ORJ70" s="38"/>
      <c r="ORK70" s="38"/>
      <c r="ORL70" s="38"/>
      <c r="ORM70" s="38"/>
      <c r="ORN70" s="38"/>
      <c r="ORO70" s="38"/>
      <c r="ORP70" s="38"/>
      <c r="ORQ70" s="38"/>
      <c r="ORR70" s="38"/>
      <c r="ORS70" s="38"/>
      <c r="ORT70" s="38"/>
      <c r="ORU70" s="38"/>
      <c r="ORV70" s="38"/>
      <c r="ORW70" s="38"/>
      <c r="ORX70" s="38"/>
      <c r="ORY70" s="38"/>
      <c r="ORZ70" s="38"/>
      <c r="OSA70" s="38"/>
      <c r="OSB70" s="38"/>
      <c r="OSC70" s="38"/>
      <c r="OSD70" s="38"/>
      <c r="OSE70" s="38"/>
      <c r="OSF70" s="38"/>
      <c r="OSG70" s="38"/>
      <c r="OSH70" s="38"/>
      <c r="OSI70" s="38"/>
      <c r="OSJ70" s="38"/>
      <c r="OSK70" s="38"/>
      <c r="OSL70" s="38"/>
      <c r="OSM70" s="38"/>
      <c r="OSN70" s="38"/>
      <c r="OSO70" s="38"/>
      <c r="OSP70" s="38"/>
      <c r="OSQ70" s="38"/>
      <c r="OSR70" s="38"/>
      <c r="OSS70" s="38"/>
      <c r="OST70" s="38"/>
      <c r="OSU70" s="38"/>
      <c r="OSV70" s="38"/>
      <c r="OSW70" s="38"/>
      <c r="OSX70" s="38"/>
      <c r="OSY70" s="38"/>
      <c r="OSZ70" s="38"/>
      <c r="OTA70" s="38"/>
      <c r="OTB70" s="38"/>
      <c r="OTC70" s="38"/>
      <c r="OTD70" s="38"/>
      <c r="OTE70" s="38"/>
      <c r="OTF70" s="38"/>
      <c r="OTG70" s="38"/>
      <c r="OTH70" s="38"/>
      <c r="OTI70" s="38"/>
      <c r="OTJ70" s="38"/>
      <c r="OTK70" s="38"/>
      <c r="OTL70" s="38"/>
      <c r="OTM70" s="38"/>
      <c r="OTN70" s="38"/>
      <c r="OTO70" s="38"/>
      <c r="OTP70" s="38"/>
      <c r="OTQ70" s="38"/>
      <c r="OTR70" s="38"/>
      <c r="OTS70" s="38"/>
      <c r="OTT70" s="38"/>
      <c r="OTU70" s="38"/>
      <c r="OTV70" s="38"/>
      <c r="OTW70" s="38"/>
      <c r="OTX70" s="38"/>
      <c r="OTY70" s="38"/>
      <c r="OTZ70" s="38"/>
      <c r="OUA70" s="38"/>
      <c r="OUB70" s="38"/>
      <c r="OUC70" s="38"/>
      <c r="OUD70" s="38"/>
      <c r="OUE70" s="38"/>
      <c r="OUF70" s="38"/>
      <c r="OUG70" s="38"/>
      <c r="OUH70" s="38"/>
      <c r="OUI70" s="38"/>
      <c r="OUJ70" s="38"/>
      <c r="OUK70" s="38"/>
      <c r="OUL70" s="38"/>
      <c r="OUM70" s="38"/>
      <c r="OUN70" s="38"/>
      <c r="OUO70" s="38"/>
      <c r="OUP70" s="38"/>
      <c r="OUQ70" s="38"/>
      <c r="OUR70" s="38"/>
      <c r="OUS70" s="38"/>
      <c r="OUT70" s="38"/>
      <c r="OUU70" s="38"/>
      <c r="OUV70" s="38"/>
      <c r="OUW70" s="38"/>
      <c r="OUX70" s="38"/>
      <c r="OUY70" s="38"/>
      <c r="OUZ70" s="38"/>
      <c r="OVA70" s="38"/>
      <c r="OVB70" s="38"/>
      <c r="OVC70" s="38"/>
      <c r="OVD70" s="38"/>
      <c r="OVE70" s="38"/>
      <c r="OVF70" s="38"/>
      <c r="OVG70" s="38"/>
      <c r="OVH70" s="38"/>
      <c r="OVI70" s="38"/>
      <c r="OVJ70" s="38"/>
      <c r="OVK70" s="38"/>
      <c r="OVL70" s="38"/>
      <c r="OVM70" s="38"/>
      <c r="OVN70" s="38"/>
      <c r="OVO70" s="38"/>
      <c r="OVP70" s="38"/>
      <c r="OVQ70" s="38"/>
      <c r="OVR70" s="38"/>
      <c r="OVS70" s="38"/>
      <c r="OVT70" s="38"/>
      <c r="OVU70" s="38"/>
      <c r="OVV70" s="38"/>
      <c r="OVW70" s="38"/>
      <c r="OVX70" s="38"/>
      <c r="OVY70" s="38"/>
      <c r="OVZ70" s="38"/>
      <c r="OWA70" s="38"/>
      <c r="OWB70" s="38"/>
      <c r="OWC70" s="38"/>
      <c r="OWD70" s="38"/>
      <c r="OWE70" s="38"/>
      <c r="OWF70" s="38"/>
      <c r="OWG70" s="38"/>
      <c r="OWH70" s="38"/>
      <c r="OWI70" s="38"/>
      <c r="OWJ70" s="38"/>
      <c r="OWK70" s="38"/>
      <c r="OWL70" s="38"/>
      <c r="OWM70" s="38"/>
      <c r="OWN70" s="38"/>
      <c r="OWO70" s="38"/>
      <c r="OWP70" s="38"/>
      <c r="OWQ70" s="38"/>
      <c r="OWR70" s="38"/>
      <c r="OWS70" s="38"/>
      <c r="OWT70" s="38"/>
      <c r="OWU70" s="38"/>
      <c r="OWV70" s="38"/>
      <c r="OWW70" s="38"/>
      <c r="OWX70" s="38"/>
      <c r="OWY70" s="38"/>
      <c r="OWZ70" s="38"/>
      <c r="OXA70" s="38"/>
      <c r="OXB70" s="38"/>
      <c r="OXC70" s="38"/>
      <c r="OXD70" s="38"/>
      <c r="OXE70" s="38"/>
      <c r="OXF70" s="38"/>
      <c r="OXG70" s="38"/>
      <c r="OXH70" s="38"/>
      <c r="OXI70" s="38"/>
      <c r="OXJ70" s="38"/>
      <c r="OXK70" s="38"/>
      <c r="OXL70" s="38"/>
      <c r="OXM70" s="38"/>
      <c r="OXN70" s="38"/>
      <c r="OXO70" s="38"/>
      <c r="OXP70" s="38"/>
      <c r="OXQ70" s="38"/>
      <c r="OXR70" s="38"/>
      <c r="OXS70" s="38"/>
      <c r="OXT70" s="38"/>
      <c r="OXU70" s="38"/>
      <c r="OXV70" s="38"/>
      <c r="OXW70" s="38"/>
      <c r="OXX70" s="38"/>
      <c r="OXY70" s="38"/>
      <c r="OXZ70" s="38"/>
      <c r="OYA70" s="38"/>
      <c r="OYB70" s="38"/>
      <c r="OYC70" s="38"/>
      <c r="OYD70" s="38"/>
      <c r="OYE70" s="38"/>
      <c r="OYF70" s="38"/>
      <c r="OYG70" s="38"/>
      <c r="OYH70" s="38"/>
      <c r="OYI70" s="38"/>
      <c r="OYJ70" s="38"/>
      <c r="OYK70" s="38"/>
      <c r="OYL70" s="38"/>
      <c r="OYM70" s="38"/>
      <c r="OYN70" s="38"/>
      <c r="OYO70" s="38"/>
      <c r="OYP70" s="38"/>
      <c r="OYQ70" s="38"/>
      <c r="OYR70" s="38"/>
      <c r="OYS70" s="38"/>
      <c r="OYT70" s="38"/>
      <c r="OYU70" s="38"/>
      <c r="OYV70" s="38"/>
      <c r="OYW70" s="38"/>
      <c r="OYX70" s="38"/>
      <c r="OYY70" s="38"/>
      <c r="OYZ70" s="38"/>
      <c r="OZA70" s="38"/>
      <c r="OZB70" s="38"/>
      <c r="OZC70" s="38"/>
      <c r="OZD70" s="38"/>
      <c r="OZE70" s="38"/>
      <c r="OZF70" s="38"/>
      <c r="OZG70" s="38"/>
      <c r="OZH70" s="38"/>
      <c r="OZI70" s="38"/>
      <c r="OZJ70" s="38"/>
      <c r="OZK70" s="38"/>
      <c r="OZL70" s="38"/>
      <c r="OZM70" s="38"/>
      <c r="OZN70" s="38"/>
      <c r="OZO70" s="38"/>
      <c r="OZP70" s="38"/>
      <c r="OZQ70" s="38"/>
      <c r="OZR70" s="38"/>
      <c r="OZS70" s="38"/>
      <c r="OZT70" s="38"/>
      <c r="OZU70" s="38"/>
      <c r="OZV70" s="38"/>
      <c r="OZW70" s="38"/>
      <c r="OZX70" s="38"/>
      <c r="OZY70" s="38"/>
      <c r="OZZ70" s="38"/>
      <c r="PAA70" s="38"/>
      <c r="PAB70" s="38"/>
      <c r="PAC70" s="38"/>
      <c r="PAD70" s="38"/>
      <c r="PAE70" s="38"/>
      <c r="PAF70" s="38"/>
      <c r="PAG70" s="38"/>
      <c r="PAH70" s="38"/>
      <c r="PAI70" s="38"/>
      <c r="PAJ70" s="38"/>
      <c r="PAK70" s="38"/>
      <c r="PAL70" s="38"/>
      <c r="PAM70" s="38"/>
      <c r="PAN70" s="38"/>
      <c r="PAO70" s="38"/>
      <c r="PAP70" s="38"/>
      <c r="PAQ70" s="38"/>
      <c r="PAR70" s="38"/>
      <c r="PAS70" s="38"/>
      <c r="PAT70" s="38"/>
      <c r="PAU70" s="38"/>
      <c r="PAV70" s="38"/>
      <c r="PAW70" s="38"/>
      <c r="PAX70" s="38"/>
      <c r="PAY70" s="38"/>
      <c r="PAZ70" s="38"/>
      <c r="PBA70" s="38"/>
      <c r="PBB70" s="38"/>
      <c r="PBC70" s="38"/>
      <c r="PBD70" s="38"/>
      <c r="PBE70" s="38"/>
      <c r="PBF70" s="38"/>
      <c r="PBG70" s="38"/>
      <c r="PBH70" s="38"/>
      <c r="PBI70" s="38"/>
      <c r="PBJ70" s="38"/>
      <c r="PBK70" s="38"/>
      <c r="PBL70" s="38"/>
      <c r="PBM70" s="38"/>
      <c r="PBN70" s="38"/>
      <c r="PBO70" s="38"/>
      <c r="PBP70" s="38"/>
      <c r="PBQ70" s="38"/>
      <c r="PBR70" s="38"/>
      <c r="PBS70" s="38"/>
      <c r="PBT70" s="38"/>
      <c r="PBU70" s="38"/>
      <c r="PBV70" s="38"/>
      <c r="PBW70" s="38"/>
      <c r="PBX70" s="38"/>
      <c r="PBY70" s="38"/>
      <c r="PBZ70" s="38"/>
      <c r="PCA70" s="38"/>
      <c r="PCB70" s="38"/>
      <c r="PCC70" s="38"/>
      <c r="PCD70" s="38"/>
      <c r="PCE70" s="38"/>
      <c r="PCF70" s="38"/>
      <c r="PCG70" s="38"/>
      <c r="PCH70" s="38"/>
      <c r="PCI70" s="38"/>
      <c r="PCJ70" s="38"/>
      <c r="PCK70" s="38"/>
      <c r="PCL70" s="38"/>
      <c r="PCM70" s="38"/>
      <c r="PCN70" s="38"/>
      <c r="PCO70" s="38"/>
      <c r="PCP70" s="38"/>
      <c r="PCQ70" s="38"/>
      <c r="PCR70" s="38"/>
      <c r="PCS70" s="38"/>
      <c r="PCT70" s="38"/>
      <c r="PCU70" s="38"/>
      <c r="PCV70" s="38"/>
      <c r="PCW70" s="38"/>
      <c r="PCX70" s="38"/>
      <c r="PCY70" s="38"/>
      <c r="PCZ70" s="38"/>
      <c r="PDA70" s="38"/>
      <c r="PDB70" s="38"/>
      <c r="PDC70" s="38"/>
      <c r="PDD70" s="38"/>
      <c r="PDE70" s="38"/>
      <c r="PDF70" s="38"/>
      <c r="PDG70" s="38"/>
      <c r="PDH70" s="38"/>
      <c r="PDI70" s="38"/>
      <c r="PDJ70" s="38"/>
      <c r="PDK70" s="38"/>
      <c r="PDL70" s="38"/>
      <c r="PDM70" s="38"/>
      <c r="PDN70" s="38"/>
      <c r="PDO70" s="38"/>
      <c r="PDP70" s="38"/>
      <c r="PDQ70" s="38"/>
      <c r="PDR70" s="38"/>
      <c r="PDS70" s="38"/>
      <c r="PDT70" s="38"/>
      <c r="PDU70" s="38"/>
      <c r="PDV70" s="38"/>
      <c r="PDW70" s="38"/>
      <c r="PDX70" s="38"/>
      <c r="PDY70" s="38"/>
      <c r="PDZ70" s="38"/>
      <c r="PEA70" s="38"/>
      <c r="PEB70" s="38"/>
      <c r="PEC70" s="38"/>
      <c r="PED70" s="38"/>
      <c r="PEE70" s="38"/>
      <c r="PEF70" s="38"/>
      <c r="PEG70" s="38"/>
      <c r="PEH70" s="38"/>
      <c r="PEI70" s="38"/>
      <c r="PEJ70" s="38"/>
      <c r="PEK70" s="38"/>
      <c r="PEL70" s="38"/>
      <c r="PEM70" s="38"/>
      <c r="PEN70" s="38"/>
      <c r="PEO70" s="38"/>
      <c r="PEP70" s="38"/>
      <c r="PEQ70" s="38"/>
      <c r="PER70" s="38"/>
      <c r="PES70" s="38"/>
      <c r="PET70" s="38"/>
      <c r="PEU70" s="38"/>
      <c r="PEV70" s="38"/>
      <c r="PEW70" s="38"/>
      <c r="PEX70" s="38"/>
      <c r="PEY70" s="38"/>
      <c r="PEZ70" s="38"/>
      <c r="PFA70" s="38"/>
      <c r="PFB70" s="38"/>
      <c r="PFC70" s="38"/>
      <c r="PFD70" s="38"/>
      <c r="PFE70" s="38"/>
      <c r="PFF70" s="38"/>
      <c r="PFG70" s="38"/>
      <c r="PFH70" s="38"/>
      <c r="PFI70" s="38"/>
      <c r="PFJ70" s="38"/>
      <c r="PFK70" s="38"/>
      <c r="PFL70" s="38"/>
      <c r="PFM70" s="38"/>
      <c r="PFN70" s="38"/>
      <c r="PFO70" s="38"/>
      <c r="PFP70" s="38"/>
      <c r="PFQ70" s="38"/>
      <c r="PFR70" s="38"/>
      <c r="PFS70" s="38"/>
      <c r="PFT70" s="38"/>
      <c r="PFU70" s="38"/>
      <c r="PFV70" s="38"/>
      <c r="PFW70" s="38"/>
      <c r="PFX70" s="38"/>
      <c r="PFY70" s="38"/>
      <c r="PFZ70" s="38"/>
      <c r="PGA70" s="38"/>
      <c r="PGB70" s="38"/>
      <c r="PGC70" s="38"/>
      <c r="PGD70" s="38"/>
      <c r="PGE70" s="38"/>
      <c r="PGF70" s="38"/>
      <c r="PGG70" s="38"/>
      <c r="PGH70" s="38"/>
      <c r="PGI70" s="38"/>
      <c r="PGJ70" s="38"/>
      <c r="PGK70" s="38"/>
      <c r="PGL70" s="38"/>
      <c r="PGM70" s="38"/>
      <c r="PGN70" s="38"/>
      <c r="PGO70" s="38"/>
      <c r="PGP70" s="38"/>
      <c r="PGQ70" s="38"/>
      <c r="PGR70" s="38"/>
      <c r="PGS70" s="38"/>
      <c r="PGT70" s="38"/>
      <c r="PGU70" s="38"/>
      <c r="PGV70" s="38"/>
      <c r="PGW70" s="38"/>
      <c r="PGX70" s="38"/>
      <c r="PGY70" s="38"/>
      <c r="PGZ70" s="38"/>
      <c r="PHA70" s="38"/>
      <c r="PHB70" s="38"/>
      <c r="PHC70" s="38"/>
      <c r="PHD70" s="38"/>
      <c r="PHE70" s="38"/>
      <c r="PHF70" s="38"/>
      <c r="PHG70" s="38"/>
      <c r="PHH70" s="38"/>
      <c r="PHI70" s="38"/>
      <c r="PHJ70" s="38"/>
      <c r="PHK70" s="38"/>
      <c r="PHL70" s="38"/>
      <c r="PHM70" s="38"/>
      <c r="PHN70" s="38"/>
      <c r="PHO70" s="38"/>
      <c r="PHP70" s="38"/>
      <c r="PHQ70" s="38"/>
      <c r="PHR70" s="38"/>
      <c r="PHS70" s="38"/>
      <c r="PHT70" s="38"/>
      <c r="PHU70" s="38"/>
      <c r="PHV70" s="38"/>
      <c r="PHW70" s="38"/>
      <c r="PHX70" s="38"/>
      <c r="PHY70" s="38"/>
      <c r="PHZ70" s="38"/>
      <c r="PIA70" s="38"/>
      <c r="PIB70" s="38"/>
      <c r="PIC70" s="38"/>
      <c r="PID70" s="38"/>
      <c r="PIE70" s="38"/>
      <c r="PIF70" s="38"/>
      <c r="PIG70" s="38"/>
      <c r="PIH70" s="38"/>
      <c r="PII70" s="38"/>
      <c r="PIJ70" s="38"/>
      <c r="PIK70" s="38"/>
      <c r="PIL70" s="38"/>
      <c r="PIM70" s="38"/>
      <c r="PIN70" s="38"/>
      <c r="PIO70" s="38"/>
      <c r="PIP70" s="38"/>
      <c r="PIQ70" s="38"/>
      <c r="PIR70" s="38"/>
      <c r="PIS70" s="38"/>
      <c r="PIT70" s="38"/>
      <c r="PIU70" s="38"/>
      <c r="PIV70" s="38"/>
      <c r="PIW70" s="38"/>
      <c r="PIX70" s="38"/>
      <c r="PIY70" s="38"/>
      <c r="PIZ70" s="38"/>
      <c r="PJA70" s="38"/>
      <c r="PJB70" s="38"/>
      <c r="PJC70" s="38"/>
      <c r="PJD70" s="38"/>
      <c r="PJE70" s="38"/>
      <c r="PJF70" s="38"/>
      <c r="PJG70" s="38"/>
      <c r="PJH70" s="38"/>
      <c r="PJI70" s="38"/>
      <c r="PJJ70" s="38"/>
      <c r="PJK70" s="38"/>
      <c r="PJL70" s="38"/>
      <c r="PJM70" s="38"/>
      <c r="PJN70" s="38"/>
      <c r="PJO70" s="38"/>
      <c r="PJP70" s="38"/>
      <c r="PJQ70" s="38"/>
      <c r="PJR70" s="38"/>
      <c r="PJS70" s="38"/>
      <c r="PJT70" s="38"/>
      <c r="PJU70" s="38"/>
      <c r="PJV70" s="38"/>
      <c r="PJW70" s="38"/>
      <c r="PJX70" s="38"/>
      <c r="PJY70" s="38"/>
      <c r="PJZ70" s="38"/>
      <c r="PKA70" s="38"/>
      <c r="PKB70" s="38"/>
      <c r="PKC70" s="38"/>
      <c r="PKD70" s="38"/>
      <c r="PKE70" s="38"/>
      <c r="PKF70" s="38"/>
      <c r="PKG70" s="38"/>
      <c r="PKH70" s="38"/>
      <c r="PKI70" s="38"/>
      <c r="PKJ70" s="38"/>
      <c r="PKK70" s="38"/>
      <c r="PKL70" s="38"/>
      <c r="PKM70" s="38"/>
      <c r="PKN70" s="38"/>
      <c r="PKO70" s="38"/>
      <c r="PKP70" s="38"/>
      <c r="PKQ70" s="38"/>
      <c r="PKR70" s="38"/>
      <c r="PKS70" s="38"/>
      <c r="PKT70" s="38"/>
      <c r="PKU70" s="38"/>
      <c r="PKV70" s="38"/>
      <c r="PKW70" s="38"/>
      <c r="PKX70" s="38"/>
      <c r="PKY70" s="38"/>
      <c r="PKZ70" s="38"/>
      <c r="PLA70" s="38"/>
      <c r="PLB70" s="38"/>
      <c r="PLC70" s="38"/>
      <c r="PLD70" s="38"/>
      <c r="PLE70" s="38"/>
      <c r="PLF70" s="38"/>
      <c r="PLG70" s="38"/>
      <c r="PLH70" s="38"/>
      <c r="PLI70" s="38"/>
      <c r="PLJ70" s="38"/>
      <c r="PLK70" s="38"/>
      <c r="PLL70" s="38"/>
      <c r="PLM70" s="38"/>
      <c r="PLN70" s="38"/>
      <c r="PLO70" s="38"/>
      <c r="PLP70" s="38"/>
      <c r="PLQ70" s="38"/>
      <c r="PLR70" s="38"/>
      <c r="PLS70" s="38"/>
      <c r="PLT70" s="38"/>
      <c r="PLU70" s="38"/>
      <c r="PLV70" s="38"/>
      <c r="PLW70" s="38"/>
      <c r="PLX70" s="38"/>
      <c r="PLY70" s="38"/>
      <c r="PLZ70" s="38"/>
      <c r="PMA70" s="38"/>
      <c r="PMB70" s="38"/>
      <c r="PMC70" s="38"/>
      <c r="PMD70" s="38"/>
      <c r="PME70" s="38"/>
      <c r="PMF70" s="38"/>
      <c r="PMG70" s="38"/>
      <c r="PMH70" s="38"/>
      <c r="PMI70" s="38"/>
      <c r="PMJ70" s="38"/>
      <c r="PMK70" s="38"/>
      <c r="PML70" s="38"/>
      <c r="PMM70" s="38"/>
      <c r="PMN70" s="38"/>
      <c r="PMO70" s="38"/>
      <c r="PMP70" s="38"/>
      <c r="PMQ70" s="38"/>
      <c r="PMR70" s="38"/>
      <c r="PMS70" s="38"/>
      <c r="PMT70" s="38"/>
      <c r="PMU70" s="38"/>
      <c r="PMV70" s="38"/>
      <c r="PMW70" s="38"/>
      <c r="PMX70" s="38"/>
      <c r="PMY70" s="38"/>
      <c r="PMZ70" s="38"/>
      <c r="PNA70" s="38"/>
      <c r="PNB70" s="38"/>
      <c r="PNC70" s="38"/>
      <c r="PND70" s="38"/>
      <c r="PNE70" s="38"/>
      <c r="PNF70" s="38"/>
      <c r="PNG70" s="38"/>
      <c r="PNH70" s="38"/>
      <c r="PNI70" s="38"/>
      <c r="PNJ70" s="38"/>
      <c r="PNK70" s="38"/>
      <c r="PNL70" s="38"/>
      <c r="PNM70" s="38"/>
      <c r="PNN70" s="38"/>
      <c r="PNO70" s="38"/>
      <c r="PNP70" s="38"/>
      <c r="PNQ70" s="38"/>
      <c r="PNR70" s="38"/>
      <c r="PNS70" s="38"/>
      <c r="PNT70" s="38"/>
      <c r="PNU70" s="38"/>
      <c r="PNV70" s="38"/>
      <c r="PNW70" s="38"/>
      <c r="PNX70" s="38"/>
      <c r="PNY70" s="38"/>
      <c r="PNZ70" s="38"/>
      <c r="POA70" s="38"/>
      <c r="POB70" s="38"/>
      <c r="POC70" s="38"/>
      <c r="POD70" s="38"/>
      <c r="POE70" s="38"/>
      <c r="POF70" s="38"/>
      <c r="POG70" s="38"/>
      <c r="POH70" s="38"/>
      <c r="POI70" s="38"/>
      <c r="POJ70" s="38"/>
      <c r="POK70" s="38"/>
      <c r="POL70" s="38"/>
      <c r="POM70" s="38"/>
      <c r="PON70" s="38"/>
      <c r="POO70" s="38"/>
      <c r="POP70" s="38"/>
      <c r="POQ70" s="38"/>
      <c r="POR70" s="38"/>
      <c r="POS70" s="38"/>
      <c r="POT70" s="38"/>
      <c r="POU70" s="38"/>
      <c r="POV70" s="38"/>
      <c r="POW70" s="38"/>
      <c r="POX70" s="38"/>
      <c r="POY70" s="38"/>
      <c r="POZ70" s="38"/>
      <c r="PPA70" s="38"/>
      <c r="PPB70" s="38"/>
      <c r="PPC70" s="38"/>
      <c r="PPD70" s="38"/>
      <c r="PPE70" s="38"/>
      <c r="PPF70" s="38"/>
      <c r="PPG70" s="38"/>
      <c r="PPH70" s="38"/>
      <c r="PPI70" s="38"/>
      <c r="PPJ70" s="38"/>
      <c r="PPK70" s="38"/>
      <c r="PPL70" s="38"/>
      <c r="PPM70" s="38"/>
      <c r="PPN70" s="38"/>
      <c r="PPO70" s="38"/>
      <c r="PPP70" s="38"/>
      <c r="PPQ70" s="38"/>
      <c r="PPR70" s="38"/>
      <c r="PPS70" s="38"/>
      <c r="PPT70" s="38"/>
      <c r="PPU70" s="38"/>
      <c r="PPV70" s="38"/>
      <c r="PPW70" s="38"/>
      <c r="PPX70" s="38"/>
      <c r="PPY70" s="38"/>
      <c r="PPZ70" s="38"/>
      <c r="PQA70" s="38"/>
      <c r="PQB70" s="38"/>
      <c r="PQC70" s="38"/>
      <c r="PQD70" s="38"/>
      <c r="PQE70" s="38"/>
      <c r="PQF70" s="38"/>
      <c r="PQG70" s="38"/>
      <c r="PQH70" s="38"/>
      <c r="PQI70" s="38"/>
      <c r="PQJ70" s="38"/>
      <c r="PQK70" s="38"/>
      <c r="PQL70" s="38"/>
      <c r="PQM70" s="38"/>
      <c r="PQN70" s="38"/>
      <c r="PQO70" s="38"/>
      <c r="PQP70" s="38"/>
      <c r="PQQ70" s="38"/>
      <c r="PQR70" s="38"/>
      <c r="PQS70" s="38"/>
      <c r="PQT70" s="38"/>
      <c r="PQU70" s="38"/>
      <c r="PQV70" s="38"/>
      <c r="PQW70" s="38"/>
      <c r="PQX70" s="38"/>
      <c r="PQY70" s="38"/>
      <c r="PQZ70" s="38"/>
      <c r="PRA70" s="38"/>
      <c r="PRB70" s="38"/>
      <c r="PRC70" s="38"/>
      <c r="PRD70" s="38"/>
      <c r="PRE70" s="38"/>
      <c r="PRF70" s="38"/>
      <c r="PRG70" s="38"/>
      <c r="PRH70" s="38"/>
      <c r="PRI70" s="38"/>
      <c r="PRJ70" s="38"/>
      <c r="PRK70" s="38"/>
      <c r="PRL70" s="38"/>
      <c r="PRM70" s="38"/>
      <c r="PRN70" s="38"/>
      <c r="PRO70" s="38"/>
      <c r="PRP70" s="38"/>
      <c r="PRQ70" s="38"/>
      <c r="PRR70" s="38"/>
      <c r="PRS70" s="38"/>
      <c r="PRT70" s="38"/>
      <c r="PRU70" s="38"/>
      <c r="PRV70" s="38"/>
      <c r="PRW70" s="38"/>
      <c r="PRX70" s="38"/>
      <c r="PRY70" s="38"/>
      <c r="PRZ70" s="38"/>
      <c r="PSA70" s="38"/>
      <c r="PSB70" s="38"/>
      <c r="PSC70" s="38"/>
      <c r="PSD70" s="38"/>
      <c r="PSE70" s="38"/>
      <c r="PSF70" s="38"/>
      <c r="PSG70" s="38"/>
      <c r="PSH70" s="38"/>
      <c r="PSI70" s="38"/>
      <c r="PSJ70" s="38"/>
      <c r="PSK70" s="38"/>
      <c r="PSL70" s="38"/>
      <c r="PSM70" s="38"/>
      <c r="PSN70" s="38"/>
      <c r="PSO70" s="38"/>
      <c r="PSP70" s="38"/>
      <c r="PSQ70" s="38"/>
      <c r="PSR70" s="38"/>
      <c r="PSS70" s="38"/>
      <c r="PST70" s="38"/>
      <c r="PSU70" s="38"/>
      <c r="PSV70" s="38"/>
      <c r="PSW70" s="38"/>
      <c r="PSX70" s="38"/>
      <c r="PSY70" s="38"/>
      <c r="PSZ70" s="38"/>
      <c r="PTA70" s="38"/>
      <c r="PTB70" s="38"/>
      <c r="PTC70" s="38"/>
      <c r="PTD70" s="38"/>
      <c r="PTE70" s="38"/>
      <c r="PTF70" s="38"/>
      <c r="PTG70" s="38"/>
      <c r="PTH70" s="38"/>
      <c r="PTI70" s="38"/>
      <c r="PTJ70" s="38"/>
      <c r="PTK70" s="38"/>
      <c r="PTL70" s="38"/>
      <c r="PTM70" s="38"/>
      <c r="PTN70" s="38"/>
      <c r="PTO70" s="38"/>
      <c r="PTP70" s="38"/>
      <c r="PTQ70" s="38"/>
      <c r="PTR70" s="38"/>
      <c r="PTS70" s="38"/>
      <c r="PTT70" s="38"/>
      <c r="PTU70" s="38"/>
      <c r="PTV70" s="38"/>
      <c r="PTW70" s="38"/>
      <c r="PTX70" s="38"/>
      <c r="PTY70" s="38"/>
      <c r="PTZ70" s="38"/>
      <c r="PUA70" s="38"/>
      <c r="PUB70" s="38"/>
      <c r="PUC70" s="38"/>
      <c r="PUD70" s="38"/>
      <c r="PUE70" s="38"/>
      <c r="PUF70" s="38"/>
      <c r="PUG70" s="38"/>
      <c r="PUH70" s="38"/>
      <c r="PUI70" s="38"/>
      <c r="PUJ70" s="38"/>
      <c r="PUK70" s="38"/>
      <c r="PUL70" s="38"/>
      <c r="PUM70" s="38"/>
      <c r="PUN70" s="38"/>
      <c r="PUO70" s="38"/>
      <c r="PUP70" s="38"/>
      <c r="PUQ70" s="38"/>
      <c r="PUR70" s="38"/>
      <c r="PUS70" s="38"/>
      <c r="PUT70" s="38"/>
      <c r="PUU70" s="38"/>
      <c r="PUV70" s="38"/>
      <c r="PUW70" s="38"/>
      <c r="PUX70" s="38"/>
      <c r="PUY70" s="38"/>
      <c r="PUZ70" s="38"/>
      <c r="PVA70" s="38"/>
      <c r="PVB70" s="38"/>
      <c r="PVC70" s="38"/>
      <c r="PVD70" s="38"/>
      <c r="PVE70" s="38"/>
      <c r="PVF70" s="38"/>
      <c r="PVG70" s="38"/>
      <c r="PVH70" s="38"/>
      <c r="PVI70" s="38"/>
      <c r="PVJ70" s="38"/>
      <c r="PVK70" s="38"/>
      <c r="PVL70" s="38"/>
      <c r="PVM70" s="38"/>
      <c r="PVN70" s="38"/>
      <c r="PVO70" s="38"/>
      <c r="PVP70" s="38"/>
      <c r="PVQ70" s="38"/>
      <c r="PVR70" s="38"/>
      <c r="PVS70" s="38"/>
      <c r="PVT70" s="38"/>
      <c r="PVU70" s="38"/>
      <c r="PVV70" s="38"/>
      <c r="PVW70" s="38"/>
      <c r="PVX70" s="38"/>
      <c r="PVY70" s="38"/>
      <c r="PVZ70" s="38"/>
      <c r="PWA70" s="38"/>
      <c r="PWB70" s="38"/>
      <c r="PWC70" s="38"/>
      <c r="PWD70" s="38"/>
      <c r="PWE70" s="38"/>
      <c r="PWF70" s="38"/>
      <c r="PWG70" s="38"/>
      <c r="PWH70" s="38"/>
      <c r="PWI70" s="38"/>
      <c r="PWJ70" s="38"/>
      <c r="PWK70" s="38"/>
      <c r="PWL70" s="38"/>
      <c r="PWM70" s="38"/>
      <c r="PWN70" s="38"/>
      <c r="PWO70" s="38"/>
      <c r="PWP70" s="38"/>
      <c r="PWQ70" s="38"/>
      <c r="PWR70" s="38"/>
      <c r="PWS70" s="38"/>
      <c r="PWT70" s="38"/>
      <c r="PWU70" s="38"/>
      <c r="PWV70" s="38"/>
      <c r="PWW70" s="38"/>
      <c r="PWX70" s="38"/>
      <c r="PWY70" s="38"/>
      <c r="PWZ70" s="38"/>
      <c r="PXA70" s="38"/>
      <c r="PXB70" s="38"/>
      <c r="PXC70" s="38"/>
      <c r="PXD70" s="38"/>
      <c r="PXE70" s="38"/>
      <c r="PXF70" s="38"/>
      <c r="PXG70" s="38"/>
      <c r="PXH70" s="38"/>
      <c r="PXI70" s="38"/>
      <c r="PXJ70" s="38"/>
      <c r="PXK70" s="38"/>
      <c r="PXL70" s="38"/>
      <c r="PXM70" s="38"/>
      <c r="PXN70" s="38"/>
      <c r="PXO70" s="38"/>
      <c r="PXP70" s="38"/>
      <c r="PXQ70" s="38"/>
      <c r="PXR70" s="38"/>
      <c r="PXS70" s="38"/>
      <c r="PXT70" s="38"/>
      <c r="PXU70" s="38"/>
      <c r="PXV70" s="38"/>
      <c r="PXW70" s="38"/>
      <c r="PXX70" s="38"/>
      <c r="PXY70" s="38"/>
      <c r="PXZ70" s="38"/>
      <c r="PYA70" s="38"/>
      <c r="PYB70" s="38"/>
      <c r="PYC70" s="38"/>
      <c r="PYD70" s="38"/>
      <c r="PYE70" s="38"/>
      <c r="PYF70" s="38"/>
      <c r="PYG70" s="38"/>
      <c r="PYH70" s="38"/>
      <c r="PYI70" s="38"/>
      <c r="PYJ70" s="38"/>
      <c r="PYK70" s="38"/>
      <c r="PYL70" s="38"/>
      <c r="PYM70" s="38"/>
      <c r="PYN70" s="38"/>
      <c r="PYO70" s="38"/>
      <c r="PYP70" s="38"/>
      <c r="PYQ70" s="38"/>
      <c r="PYR70" s="38"/>
      <c r="PYS70" s="38"/>
      <c r="PYT70" s="38"/>
      <c r="PYU70" s="38"/>
      <c r="PYV70" s="38"/>
      <c r="PYW70" s="38"/>
      <c r="PYX70" s="38"/>
      <c r="PYY70" s="38"/>
      <c r="PYZ70" s="38"/>
      <c r="PZA70" s="38"/>
      <c r="PZB70" s="38"/>
      <c r="PZC70" s="38"/>
      <c r="PZD70" s="38"/>
      <c r="PZE70" s="38"/>
      <c r="PZF70" s="38"/>
      <c r="PZG70" s="38"/>
      <c r="PZH70" s="38"/>
      <c r="PZI70" s="38"/>
      <c r="PZJ70" s="38"/>
      <c r="PZK70" s="38"/>
      <c r="PZL70" s="38"/>
      <c r="PZM70" s="38"/>
      <c r="PZN70" s="38"/>
      <c r="PZO70" s="38"/>
      <c r="PZP70" s="38"/>
      <c r="PZQ70" s="38"/>
      <c r="PZR70" s="38"/>
      <c r="PZS70" s="38"/>
      <c r="PZT70" s="38"/>
      <c r="PZU70" s="38"/>
      <c r="PZV70" s="38"/>
      <c r="PZW70" s="38"/>
      <c r="PZX70" s="38"/>
      <c r="PZY70" s="38"/>
      <c r="PZZ70" s="38"/>
      <c r="QAA70" s="38"/>
      <c r="QAB70" s="38"/>
      <c r="QAC70" s="38"/>
      <c r="QAD70" s="38"/>
      <c r="QAE70" s="38"/>
      <c r="QAF70" s="38"/>
      <c r="QAG70" s="38"/>
      <c r="QAH70" s="38"/>
      <c r="QAI70" s="38"/>
      <c r="QAJ70" s="38"/>
      <c r="QAK70" s="38"/>
      <c r="QAL70" s="38"/>
      <c r="QAM70" s="38"/>
      <c r="QAN70" s="38"/>
      <c r="QAO70" s="38"/>
      <c r="QAP70" s="38"/>
      <c r="QAQ70" s="38"/>
      <c r="QAR70" s="38"/>
      <c r="QAS70" s="38"/>
      <c r="QAT70" s="38"/>
      <c r="QAU70" s="38"/>
      <c r="QAV70" s="38"/>
      <c r="QAW70" s="38"/>
      <c r="QAX70" s="38"/>
      <c r="QAY70" s="38"/>
      <c r="QAZ70" s="38"/>
      <c r="QBA70" s="38"/>
      <c r="QBB70" s="38"/>
      <c r="QBC70" s="38"/>
      <c r="QBD70" s="38"/>
      <c r="QBE70" s="38"/>
      <c r="QBF70" s="38"/>
      <c r="QBG70" s="38"/>
      <c r="QBH70" s="38"/>
      <c r="QBI70" s="38"/>
      <c r="QBJ70" s="38"/>
      <c r="QBK70" s="38"/>
      <c r="QBL70" s="38"/>
      <c r="QBM70" s="38"/>
      <c r="QBN70" s="38"/>
      <c r="QBO70" s="38"/>
      <c r="QBP70" s="38"/>
      <c r="QBQ70" s="38"/>
      <c r="QBR70" s="38"/>
      <c r="QBS70" s="38"/>
      <c r="QBT70" s="38"/>
      <c r="QBU70" s="38"/>
      <c r="QBV70" s="38"/>
      <c r="QBW70" s="38"/>
      <c r="QBX70" s="38"/>
      <c r="QBY70" s="38"/>
      <c r="QBZ70" s="38"/>
      <c r="QCA70" s="38"/>
      <c r="QCB70" s="38"/>
      <c r="QCC70" s="38"/>
      <c r="QCD70" s="38"/>
      <c r="QCE70" s="38"/>
      <c r="QCF70" s="38"/>
      <c r="QCG70" s="38"/>
      <c r="QCH70" s="38"/>
      <c r="QCI70" s="38"/>
      <c r="QCJ70" s="38"/>
      <c r="QCK70" s="38"/>
      <c r="QCL70" s="38"/>
      <c r="QCM70" s="38"/>
      <c r="QCN70" s="38"/>
      <c r="QCO70" s="38"/>
      <c r="QCP70" s="38"/>
      <c r="QCQ70" s="38"/>
      <c r="QCR70" s="38"/>
      <c r="QCS70" s="38"/>
      <c r="QCT70" s="38"/>
      <c r="QCU70" s="38"/>
      <c r="QCV70" s="38"/>
      <c r="QCW70" s="38"/>
      <c r="QCX70" s="38"/>
      <c r="QCY70" s="38"/>
      <c r="QCZ70" s="38"/>
      <c r="QDA70" s="38"/>
      <c r="QDB70" s="38"/>
      <c r="QDC70" s="38"/>
      <c r="QDD70" s="38"/>
      <c r="QDE70" s="38"/>
      <c r="QDF70" s="38"/>
      <c r="QDG70" s="38"/>
      <c r="QDH70" s="38"/>
      <c r="QDI70" s="38"/>
      <c r="QDJ70" s="38"/>
      <c r="QDK70" s="38"/>
      <c r="QDL70" s="38"/>
      <c r="QDM70" s="38"/>
      <c r="QDN70" s="38"/>
      <c r="QDO70" s="38"/>
      <c r="QDP70" s="38"/>
      <c r="QDQ70" s="38"/>
      <c r="QDR70" s="38"/>
      <c r="QDS70" s="38"/>
      <c r="QDT70" s="38"/>
      <c r="QDU70" s="38"/>
      <c r="QDV70" s="38"/>
      <c r="QDW70" s="38"/>
      <c r="QDX70" s="38"/>
      <c r="QDY70" s="38"/>
      <c r="QDZ70" s="38"/>
      <c r="QEA70" s="38"/>
      <c r="QEB70" s="38"/>
      <c r="QEC70" s="38"/>
      <c r="QED70" s="38"/>
      <c r="QEE70" s="38"/>
      <c r="QEF70" s="38"/>
      <c r="QEG70" s="38"/>
      <c r="QEH70" s="38"/>
      <c r="QEI70" s="38"/>
      <c r="QEJ70" s="38"/>
      <c r="QEK70" s="38"/>
      <c r="QEL70" s="38"/>
      <c r="QEM70" s="38"/>
      <c r="QEN70" s="38"/>
      <c r="QEO70" s="38"/>
      <c r="QEP70" s="38"/>
      <c r="QEQ70" s="38"/>
      <c r="QER70" s="38"/>
      <c r="QES70" s="38"/>
      <c r="QET70" s="38"/>
      <c r="QEU70" s="38"/>
      <c r="QEV70" s="38"/>
      <c r="QEW70" s="38"/>
      <c r="QEX70" s="38"/>
      <c r="QEY70" s="38"/>
      <c r="QEZ70" s="38"/>
      <c r="QFA70" s="38"/>
      <c r="QFB70" s="38"/>
      <c r="QFC70" s="38"/>
      <c r="QFD70" s="38"/>
      <c r="QFE70" s="38"/>
      <c r="QFF70" s="38"/>
      <c r="QFG70" s="38"/>
      <c r="QFH70" s="38"/>
      <c r="QFI70" s="38"/>
      <c r="QFJ70" s="38"/>
      <c r="QFK70" s="38"/>
      <c r="QFL70" s="38"/>
      <c r="QFM70" s="38"/>
      <c r="QFN70" s="38"/>
      <c r="QFO70" s="38"/>
      <c r="QFP70" s="38"/>
      <c r="QFQ70" s="38"/>
      <c r="QFR70" s="38"/>
      <c r="QFS70" s="38"/>
      <c r="QFT70" s="38"/>
      <c r="QFU70" s="38"/>
      <c r="QFV70" s="38"/>
      <c r="QFW70" s="38"/>
      <c r="QFX70" s="38"/>
      <c r="QFY70" s="38"/>
      <c r="QFZ70" s="38"/>
      <c r="QGA70" s="38"/>
      <c r="QGB70" s="38"/>
      <c r="QGC70" s="38"/>
      <c r="QGD70" s="38"/>
      <c r="QGE70" s="38"/>
      <c r="QGF70" s="38"/>
      <c r="QGG70" s="38"/>
      <c r="QGH70" s="38"/>
      <c r="QGI70" s="38"/>
      <c r="QGJ70" s="38"/>
      <c r="QGK70" s="38"/>
      <c r="QGL70" s="38"/>
      <c r="QGM70" s="38"/>
      <c r="QGN70" s="38"/>
      <c r="QGO70" s="38"/>
      <c r="QGP70" s="38"/>
      <c r="QGQ70" s="38"/>
      <c r="QGR70" s="38"/>
      <c r="QGS70" s="38"/>
      <c r="QGT70" s="38"/>
      <c r="QGU70" s="38"/>
      <c r="QGV70" s="38"/>
      <c r="QGW70" s="38"/>
      <c r="QGX70" s="38"/>
      <c r="QGY70" s="38"/>
      <c r="QGZ70" s="38"/>
      <c r="QHA70" s="38"/>
      <c r="QHB70" s="38"/>
      <c r="QHC70" s="38"/>
      <c r="QHD70" s="38"/>
      <c r="QHE70" s="38"/>
      <c r="QHF70" s="38"/>
      <c r="QHG70" s="38"/>
      <c r="QHH70" s="38"/>
      <c r="QHI70" s="38"/>
      <c r="QHJ70" s="38"/>
      <c r="QHK70" s="38"/>
      <c r="QHL70" s="38"/>
      <c r="QHM70" s="38"/>
      <c r="QHN70" s="38"/>
      <c r="QHO70" s="38"/>
      <c r="QHP70" s="38"/>
      <c r="QHQ70" s="38"/>
      <c r="QHR70" s="38"/>
      <c r="QHS70" s="38"/>
      <c r="QHT70" s="38"/>
      <c r="QHU70" s="38"/>
      <c r="QHV70" s="38"/>
      <c r="QHW70" s="38"/>
      <c r="QHX70" s="38"/>
      <c r="QHY70" s="38"/>
      <c r="QHZ70" s="38"/>
      <c r="QIA70" s="38"/>
      <c r="QIB70" s="38"/>
      <c r="QIC70" s="38"/>
      <c r="QID70" s="38"/>
      <c r="QIE70" s="38"/>
      <c r="QIF70" s="38"/>
      <c r="QIG70" s="38"/>
      <c r="QIH70" s="38"/>
      <c r="QII70" s="38"/>
      <c r="QIJ70" s="38"/>
      <c r="QIK70" s="38"/>
      <c r="QIL70" s="38"/>
      <c r="QIM70" s="38"/>
      <c r="QIN70" s="38"/>
      <c r="QIO70" s="38"/>
      <c r="QIP70" s="38"/>
      <c r="QIQ70" s="38"/>
      <c r="QIR70" s="38"/>
      <c r="QIS70" s="38"/>
      <c r="QIT70" s="38"/>
      <c r="QIU70" s="38"/>
      <c r="QIV70" s="38"/>
      <c r="QIW70" s="38"/>
      <c r="QIX70" s="38"/>
      <c r="QIY70" s="38"/>
      <c r="QIZ70" s="38"/>
      <c r="QJA70" s="38"/>
      <c r="QJB70" s="38"/>
      <c r="QJC70" s="38"/>
      <c r="QJD70" s="38"/>
      <c r="QJE70" s="38"/>
      <c r="QJF70" s="38"/>
      <c r="QJG70" s="38"/>
      <c r="QJH70" s="38"/>
      <c r="QJI70" s="38"/>
      <c r="QJJ70" s="38"/>
      <c r="QJK70" s="38"/>
      <c r="QJL70" s="38"/>
      <c r="QJM70" s="38"/>
      <c r="QJN70" s="38"/>
      <c r="QJO70" s="38"/>
      <c r="QJP70" s="38"/>
      <c r="QJQ70" s="38"/>
      <c r="QJR70" s="38"/>
      <c r="QJS70" s="38"/>
      <c r="QJT70" s="38"/>
      <c r="QJU70" s="38"/>
      <c r="QJV70" s="38"/>
      <c r="QJW70" s="38"/>
      <c r="QJX70" s="38"/>
      <c r="QJY70" s="38"/>
      <c r="QJZ70" s="38"/>
      <c r="QKA70" s="38"/>
      <c r="QKB70" s="38"/>
      <c r="QKC70" s="38"/>
      <c r="QKD70" s="38"/>
      <c r="QKE70" s="38"/>
      <c r="QKF70" s="38"/>
      <c r="QKG70" s="38"/>
      <c r="QKH70" s="38"/>
      <c r="QKI70" s="38"/>
      <c r="QKJ70" s="38"/>
      <c r="QKK70" s="38"/>
      <c r="QKL70" s="38"/>
      <c r="QKM70" s="38"/>
      <c r="QKN70" s="38"/>
      <c r="QKO70" s="38"/>
      <c r="QKP70" s="38"/>
      <c r="QKQ70" s="38"/>
      <c r="QKR70" s="38"/>
      <c r="QKS70" s="38"/>
      <c r="QKT70" s="38"/>
      <c r="QKU70" s="38"/>
      <c r="QKV70" s="38"/>
      <c r="QKW70" s="38"/>
      <c r="QKX70" s="38"/>
      <c r="QKY70" s="38"/>
      <c r="QKZ70" s="38"/>
      <c r="QLA70" s="38"/>
      <c r="QLB70" s="38"/>
      <c r="QLC70" s="38"/>
      <c r="QLD70" s="38"/>
      <c r="QLE70" s="38"/>
      <c r="QLF70" s="38"/>
      <c r="QLG70" s="38"/>
      <c r="QLH70" s="38"/>
      <c r="QLI70" s="38"/>
      <c r="QLJ70" s="38"/>
      <c r="QLK70" s="38"/>
      <c r="QLL70" s="38"/>
      <c r="QLM70" s="38"/>
      <c r="QLN70" s="38"/>
      <c r="QLO70" s="38"/>
      <c r="QLP70" s="38"/>
      <c r="QLQ70" s="38"/>
      <c r="QLR70" s="38"/>
      <c r="QLS70" s="38"/>
      <c r="QLT70" s="38"/>
      <c r="QLU70" s="38"/>
      <c r="QLV70" s="38"/>
      <c r="QLW70" s="38"/>
      <c r="QLX70" s="38"/>
      <c r="QLY70" s="38"/>
      <c r="QLZ70" s="38"/>
      <c r="QMA70" s="38"/>
      <c r="QMB70" s="38"/>
      <c r="QMC70" s="38"/>
      <c r="QMD70" s="38"/>
      <c r="QME70" s="38"/>
      <c r="QMF70" s="38"/>
      <c r="QMG70" s="38"/>
      <c r="QMH70" s="38"/>
      <c r="QMI70" s="38"/>
      <c r="QMJ70" s="38"/>
      <c r="QMK70" s="38"/>
      <c r="QML70" s="38"/>
      <c r="QMM70" s="38"/>
      <c r="QMN70" s="38"/>
      <c r="QMO70" s="38"/>
      <c r="QMP70" s="38"/>
      <c r="QMQ70" s="38"/>
      <c r="QMR70" s="38"/>
      <c r="QMS70" s="38"/>
      <c r="QMT70" s="38"/>
      <c r="QMU70" s="38"/>
      <c r="QMV70" s="38"/>
      <c r="QMW70" s="38"/>
      <c r="QMX70" s="38"/>
      <c r="QMY70" s="38"/>
      <c r="QMZ70" s="38"/>
      <c r="QNA70" s="38"/>
      <c r="QNB70" s="38"/>
      <c r="QNC70" s="38"/>
      <c r="QND70" s="38"/>
      <c r="QNE70" s="38"/>
      <c r="QNF70" s="38"/>
      <c r="QNG70" s="38"/>
      <c r="QNH70" s="38"/>
      <c r="QNI70" s="38"/>
      <c r="QNJ70" s="38"/>
      <c r="QNK70" s="38"/>
      <c r="QNL70" s="38"/>
      <c r="QNM70" s="38"/>
      <c r="QNN70" s="38"/>
      <c r="QNO70" s="38"/>
      <c r="QNP70" s="38"/>
      <c r="QNQ70" s="38"/>
      <c r="QNR70" s="38"/>
      <c r="QNS70" s="38"/>
      <c r="QNT70" s="38"/>
      <c r="QNU70" s="38"/>
      <c r="QNV70" s="38"/>
      <c r="QNW70" s="38"/>
      <c r="QNX70" s="38"/>
      <c r="QNY70" s="38"/>
      <c r="QNZ70" s="38"/>
      <c r="QOA70" s="38"/>
      <c r="QOB70" s="38"/>
      <c r="QOC70" s="38"/>
      <c r="QOD70" s="38"/>
      <c r="QOE70" s="38"/>
      <c r="QOF70" s="38"/>
      <c r="QOG70" s="38"/>
      <c r="QOH70" s="38"/>
      <c r="QOI70" s="38"/>
      <c r="QOJ70" s="38"/>
      <c r="QOK70" s="38"/>
      <c r="QOL70" s="38"/>
      <c r="QOM70" s="38"/>
      <c r="QON70" s="38"/>
      <c r="QOO70" s="38"/>
      <c r="QOP70" s="38"/>
      <c r="QOQ70" s="38"/>
      <c r="QOR70" s="38"/>
      <c r="QOS70" s="38"/>
      <c r="QOT70" s="38"/>
      <c r="QOU70" s="38"/>
      <c r="QOV70" s="38"/>
      <c r="QOW70" s="38"/>
      <c r="QOX70" s="38"/>
      <c r="QOY70" s="38"/>
      <c r="QOZ70" s="38"/>
      <c r="QPA70" s="38"/>
      <c r="QPB70" s="38"/>
      <c r="QPC70" s="38"/>
      <c r="QPD70" s="38"/>
      <c r="QPE70" s="38"/>
      <c r="QPF70" s="38"/>
      <c r="QPG70" s="38"/>
      <c r="QPH70" s="38"/>
      <c r="QPI70" s="38"/>
      <c r="QPJ70" s="38"/>
      <c r="QPK70" s="38"/>
      <c r="QPL70" s="38"/>
      <c r="QPM70" s="38"/>
      <c r="QPN70" s="38"/>
      <c r="QPO70" s="38"/>
      <c r="QPP70" s="38"/>
      <c r="QPQ70" s="38"/>
      <c r="QPR70" s="38"/>
      <c r="QPS70" s="38"/>
      <c r="QPT70" s="38"/>
      <c r="QPU70" s="38"/>
      <c r="QPV70" s="38"/>
      <c r="QPW70" s="38"/>
      <c r="QPX70" s="38"/>
      <c r="QPY70" s="38"/>
      <c r="QPZ70" s="38"/>
      <c r="QQA70" s="38"/>
      <c r="QQB70" s="38"/>
      <c r="QQC70" s="38"/>
      <c r="QQD70" s="38"/>
      <c r="QQE70" s="38"/>
      <c r="QQF70" s="38"/>
      <c r="QQG70" s="38"/>
      <c r="QQH70" s="38"/>
      <c r="QQI70" s="38"/>
      <c r="QQJ70" s="38"/>
      <c r="QQK70" s="38"/>
      <c r="QQL70" s="38"/>
      <c r="QQM70" s="38"/>
      <c r="QQN70" s="38"/>
      <c r="QQO70" s="38"/>
      <c r="QQP70" s="38"/>
      <c r="QQQ70" s="38"/>
      <c r="QQR70" s="38"/>
      <c r="QQS70" s="38"/>
      <c r="QQT70" s="38"/>
      <c r="QQU70" s="38"/>
      <c r="QQV70" s="38"/>
      <c r="QQW70" s="38"/>
      <c r="QQX70" s="38"/>
      <c r="QQY70" s="38"/>
      <c r="QQZ70" s="38"/>
      <c r="QRA70" s="38"/>
      <c r="QRB70" s="38"/>
      <c r="QRC70" s="38"/>
      <c r="QRD70" s="38"/>
      <c r="QRE70" s="38"/>
      <c r="QRF70" s="38"/>
      <c r="QRG70" s="38"/>
      <c r="QRH70" s="38"/>
      <c r="QRI70" s="38"/>
      <c r="QRJ70" s="38"/>
      <c r="QRK70" s="38"/>
      <c r="QRL70" s="38"/>
      <c r="QRM70" s="38"/>
      <c r="QRN70" s="38"/>
      <c r="QRO70" s="38"/>
      <c r="QRP70" s="38"/>
      <c r="QRQ70" s="38"/>
      <c r="QRR70" s="38"/>
      <c r="QRS70" s="38"/>
      <c r="QRT70" s="38"/>
      <c r="QRU70" s="38"/>
      <c r="QRV70" s="38"/>
      <c r="QRW70" s="38"/>
      <c r="QRX70" s="38"/>
      <c r="QRY70" s="38"/>
      <c r="QRZ70" s="38"/>
      <c r="QSA70" s="38"/>
      <c r="QSB70" s="38"/>
      <c r="QSC70" s="38"/>
      <c r="QSD70" s="38"/>
      <c r="QSE70" s="38"/>
      <c r="QSF70" s="38"/>
      <c r="QSG70" s="38"/>
      <c r="QSH70" s="38"/>
      <c r="QSI70" s="38"/>
      <c r="QSJ70" s="38"/>
      <c r="QSK70" s="38"/>
      <c r="QSL70" s="38"/>
      <c r="QSM70" s="38"/>
      <c r="QSN70" s="38"/>
      <c r="QSO70" s="38"/>
      <c r="QSP70" s="38"/>
      <c r="QSQ70" s="38"/>
      <c r="QSR70" s="38"/>
      <c r="QSS70" s="38"/>
      <c r="QST70" s="38"/>
      <c r="QSU70" s="38"/>
      <c r="QSV70" s="38"/>
      <c r="QSW70" s="38"/>
      <c r="QSX70" s="38"/>
      <c r="QSY70" s="38"/>
      <c r="QSZ70" s="38"/>
      <c r="QTA70" s="38"/>
      <c r="QTB70" s="38"/>
      <c r="QTC70" s="38"/>
      <c r="QTD70" s="38"/>
      <c r="QTE70" s="38"/>
      <c r="QTF70" s="38"/>
      <c r="QTG70" s="38"/>
      <c r="QTH70" s="38"/>
      <c r="QTI70" s="38"/>
      <c r="QTJ70" s="38"/>
      <c r="QTK70" s="38"/>
      <c r="QTL70" s="38"/>
      <c r="QTM70" s="38"/>
      <c r="QTN70" s="38"/>
      <c r="QTO70" s="38"/>
      <c r="QTP70" s="38"/>
      <c r="QTQ70" s="38"/>
      <c r="QTR70" s="38"/>
      <c r="QTS70" s="38"/>
      <c r="QTT70" s="38"/>
      <c r="QTU70" s="38"/>
      <c r="QTV70" s="38"/>
      <c r="QTW70" s="38"/>
      <c r="QTX70" s="38"/>
      <c r="QTY70" s="38"/>
      <c r="QTZ70" s="38"/>
      <c r="QUA70" s="38"/>
      <c r="QUB70" s="38"/>
      <c r="QUC70" s="38"/>
      <c r="QUD70" s="38"/>
      <c r="QUE70" s="38"/>
      <c r="QUF70" s="38"/>
      <c r="QUG70" s="38"/>
      <c r="QUH70" s="38"/>
      <c r="QUI70" s="38"/>
      <c r="QUJ70" s="38"/>
      <c r="QUK70" s="38"/>
      <c r="QUL70" s="38"/>
      <c r="QUM70" s="38"/>
      <c r="QUN70" s="38"/>
      <c r="QUO70" s="38"/>
      <c r="QUP70" s="38"/>
      <c r="QUQ70" s="38"/>
      <c r="QUR70" s="38"/>
      <c r="QUS70" s="38"/>
      <c r="QUT70" s="38"/>
      <c r="QUU70" s="38"/>
      <c r="QUV70" s="38"/>
      <c r="QUW70" s="38"/>
      <c r="QUX70" s="38"/>
      <c r="QUY70" s="38"/>
      <c r="QUZ70" s="38"/>
      <c r="QVA70" s="38"/>
      <c r="QVB70" s="38"/>
      <c r="QVC70" s="38"/>
      <c r="QVD70" s="38"/>
      <c r="QVE70" s="38"/>
      <c r="QVF70" s="38"/>
      <c r="QVG70" s="38"/>
      <c r="QVH70" s="38"/>
      <c r="QVI70" s="38"/>
      <c r="QVJ70" s="38"/>
      <c r="QVK70" s="38"/>
      <c r="QVL70" s="38"/>
      <c r="QVM70" s="38"/>
      <c r="QVN70" s="38"/>
      <c r="QVO70" s="38"/>
      <c r="QVP70" s="38"/>
      <c r="QVQ70" s="38"/>
      <c r="QVR70" s="38"/>
      <c r="QVS70" s="38"/>
      <c r="QVT70" s="38"/>
      <c r="QVU70" s="38"/>
      <c r="QVV70" s="38"/>
      <c r="QVW70" s="38"/>
      <c r="QVX70" s="38"/>
      <c r="QVY70" s="38"/>
      <c r="QVZ70" s="38"/>
      <c r="QWA70" s="38"/>
      <c r="QWB70" s="38"/>
      <c r="QWC70" s="38"/>
      <c r="QWD70" s="38"/>
      <c r="QWE70" s="38"/>
      <c r="QWF70" s="38"/>
      <c r="QWG70" s="38"/>
      <c r="QWH70" s="38"/>
      <c r="QWI70" s="38"/>
      <c r="QWJ70" s="38"/>
      <c r="QWK70" s="38"/>
      <c r="QWL70" s="38"/>
      <c r="QWM70" s="38"/>
      <c r="QWN70" s="38"/>
      <c r="QWO70" s="38"/>
      <c r="QWP70" s="38"/>
      <c r="QWQ70" s="38"/>
      <c r="QWR70" s="38"/>
      <c r="QWS70" s="38"/>
      <c r="QWT70" s="38"/>
      <c r="QWU70" s="38"/>
      <c r="QWV70" s="38"/>
      <c r="QWW70" s="38"/>
      <c r="QWX70" s="38"/>
      <c r="QWY70" s="38"/>
      <c r="QWZ70" s="38"/>
      <c r="QXA70" s="38"/>
      <c r="QXB70" s="38"/>
      <c r="QXC70" s="38"/>
      <c r="QXD70" s="38"/>
      <c r="QXE70" s="38"/>
      <c r="QXF70" s="38"/>
      <c r="QXG70" s="38"/>
      <c r="QXH70" s="38"/>
      <c r="QXI70" s="38"/>
      <c r="QXJ70" s="38"/>
      <c r="QXK70" s="38"/>
      <c r="QXL70" s="38"/>
      <c r="QXM70" s="38"/>
      <c r="QXN70" s="38"/>
      <c r="QXO70" s="38"/>
      <c r="QXP70" s="38"/>
      <c r="QXQ70" s="38"/>
      <c r="QXR70" s="38"/>
      <c r="QXS70" s="38"/>
      <c r="QXT70" s="38"/>
      <c r="QXU70" s="38"/>
      <c r="QXV70" s="38"/>
      <c r="QXW70" s="38"/>
      <c r="QXX70" s="38"/>
      <c r="QXY70" s="38"/>
      <c r="QXZ70" s="38"/>
      <c r="QYA70" s="38"/>
      <c r="QYB70" s="38"/>
      <c r="QYC70" s="38"/>
      <c r="QYD70" s="38"/>
      <c r="QYE70" s="38"/>
      <c r="QYF70" s="38"/>
      <c r="QYG70" s="38"/>
      <c r="QYH70" s="38"/>
      <c r="QYI70" s="38"/>
      <c r="QYJ70" s="38"/>
      <c r="QYK70" s="38"/>
      <c r="QYL70" s="38"/>
      <c r="QYM70" s="38"/>
      <c r="QYN70" s="38"/>
      <c r="QYO70" s="38"/>
      <c r="QYP70" s="38"/>
      <c r="QYQ70" s="38"/>
      <c r="QYR70" s="38"/>
      <c r="QYS70" s="38"/>
      <c r="QYT70" s="38"/>
      <c r="QYU70" s="38"/>
      <c r="QYV70" s="38"/>
      <c r="QYW70" s="38"/>
      <c r="QYX70" s="38"/>
      <c r="QYY70" s="38"/>
      <c r="QYZ70" s="38"/>
      <c r="QZA70" s="38"/>
      <c r="QZB70" s="38"/>
      <c r="QZC70" s="38"/>
      <c r="QZD70" s="38"/>
      <c r="QZE70" s="38"/>
      <c r="QZF70" s="38"/>
      <c r="QZG70" s="38"/>
      <c r="QZH70" s="38"/>
      <c r="QZI70" s="38"/>
      <c r="QZJ70" s="38"/>
      <c r="QZK70" s="38"/>
      <c r="QZL70" s="38"/>
      <c r="QZM70" s="38"/>
      <c r="QZN70" s="38"/>
      <c r="QZO70" s="38"/>
      <c r="QZP70" s="38"/>
      <c r="QZQ70" s="38"/>
      <c r="QZR70" s="38"/>
      <c r="QZS70" s="38"/>
      <c r="QZT70" s="38"/>
      <c r="QZU70" s="38"/>
      <c r="QZV70" s="38"/>
      <c r="QZW70" s="38"/>
      <c r="QZX70" s="38"/>
      <c r="QZY70" s="38"/>
      <c r="QZZ70" s="38"/>
      <c r="RAA70" s="38"/>
      <c r="RAB70" s="38"/>
      <c r="RAC70" s="38"/>
      <c r="RAD70" s="38"/>
      <c r="RAE70" s="38"/>
      <c r="RAF70" s="38"/>
      <c r="RAG70" s="38"/>
      <c r="RAH70" s="38"/>
      <c r="RAI70" s="38"/>
      <c r="RAJ70" s="38"/>
      <c r="RAK70" s="38"/>
      <c r="RAL70" s="38"/>
      <c r="RAM70" s="38"/>
      <c r="RAN70" s="38"/>
      <c r="RAO70" s="38"/>
      <c r="RAP70" s="38"/>
      <c r="RAQ70" s="38"/>
      <c r="RAR70" s="38"/>
      <c r="RAS70" s="38"/>
      <c r="RAT70" s="38"/>
      <c r="RAU70" s="38"/>
      <c r="RAV70" s="38"/>
      <c r="RAW70" s="38"/>
      <c r="RAX70" s="38"/>
      <c r="RAY70" s="38"/>
      <c r="RAZ70" s="38"/>
      <c r="RBA70" s="38"/>
      <c r="RBB70" s="38"/>
      <c r="RBC70" s="38"/>
      <c r="RBD70" s="38"/>
      <c r="RBE70" s="38"/>
      <c r="RBF70" s="38"/>
      <c r="RBG70" s="38"/>
      <c r="RBH70" s="38"/>
      <c r="RBI70" s="38"/>
      <c r="RBJ70" s="38"/>
      <c r="RBK70" s="38"/>
      <c r="RBL70" s="38"/>
      <c r="RBM70" s="38"/>
      <c r="RBN70" s="38"/>
      <c r="RBO70" s="38"/>
      <c r="RBP70" s="38"/>
      <c r="RBQ70" s="38"/>
      <c r="RBR70" s="38"/>
      <c r="RBS70" s="38"/>
      <c r="RBT70" s="38"/>
      <c r="RBU70" s="38"/>
      <c r="RBV70" s="38"/>
      <c r="RBW70" s="38"/>
      <c r="RBX70" s="38"/>
      <c r="RBY70" s="38"/>
      <c r="RBZ70" s="38"/>
      <c r="RCA70" s="38"/>
      <c r="RCB70" s="38"/>
      <c r="RCC70" s="38"/>
      <c r="RCD70" s="38"/>
      <c r="RCE70" s="38"/>
      <c r="RCF70" s="38"/>
      <c r="RCG70" s="38"/>
      <c r="RCH70" s="38"/>
      <c r="RCI70" s="38"/>
      <c r="RCJ70" s="38"/>
      <c r="RCK70" s="38"/>
      <c r="RCL70" s="38"/>
      <c r="RCM70" s="38"/>
      <c r="RCN70" s="38"/>
      <c r="RCO70" s="38"/>
      <c r="RCP70" s="38"/>
      <c r="RCQ70" s="38"/>
      <c r="RCR70" s="38"/>
      <c r="RCS70" s="38"/>
      <c r="RCT70" s="38"/>
      <c r="RCU70" s="38"/>
      <c r="RCV70" s="38"/>
      <c r="RCW70" s="38"/>
      <c r="RCX70" s="38"/>
      <c r="RCY70" s="38"/>
      <c r="RCZ70" s="38"/>
      <c r="RDA70" s="38"/>
      <c r="RDB70" s="38"/>
      <c r="RDC70" s="38"/>
      <c r="RDD70" s="38"/>
      <c r="RDE70" s="38"/>
      <c r="RDF70" s="38"/>
      <c r="RDG70" s="38"/>
      <c r="RDH70" s="38"/>
      <c r="RDI70" s="38"/>
      <c r="RDJ70" s="38"/>
      <c r="RDK70" s="38"/>
      <c r="RDL70" s="38"/>
      <c r="RDM70" s="38"/>
      <c r="RDN70" s="38"/>
      <c r="RDO70" s="38"/>
      <c r="RDP70" s="38"/>
      <c r="RDQ70" s="38"/>
      <c r="RDR70" s="38"/>
      <c r="RDS70" s="38"/>
      <c r="RDT70" s="38"/>
      <c r="RDU70" s="38"/>
      <c r="RDV70" s="38"/>
      <c r="RDW70" s="38"/>
      <c r="RDX70" s="38"/>
      <c r="RDY70" s="38"/>
      <c r="RDZ70" s="38"/>
      <c r="REA70" s="38"/>
      <c r="REB70" s="38"/>
      <c r="REC70" s="38"/>
      <c r="RED70" s="38"/>
      <c r="REE70" s="38"/>
      <c r="REF70" s="38"/>
      <c r="REG70" s="38"/>
      <c r="REH70" s="38"/>
      <c r="REI70" s="38"/>
      <c r="REJ70" s="38"/>
      <c r="REK70" s="38"/>
      <c r="REL70" s="38"/>
      <c r="REM70" s="38"/>
      <c r="REN70" s="38"/>
      <c r="REO70" s="38"/>
      <c r="REP70" s="38"/>
      <c r="REQ70" s="38"/>
      <c r="RER70" s="38"/>
      <c r="RES70" s="38"/>
      <c r="RET70" s="38"/>
      <c r="REU70" s="38"/>
      <c r="REV70" s="38"/>
      <c r="REW70" s="38"/>
      <c r="REX70" s="38"/>
      <c r="REY70" s="38"/>
      <c r="REZ70" s="38"/>
      <c r="RFA70" s="38"/>
      <c r="RFB70" s="38"/>
      <c r="RFC70" s="38"/>
      <c r="RFD70" s="38"/>
      <c r="RFE70" s="38"/>
      <c r="RFF70" s="38"/>
      <c r="RFG70" s="38"/>
      <c r="RFH70" s="38"/>
      <c r="RFI70" s="38"/>
      <c r="RFJ70" s="38"/>
      <c r="RFK70" s="38"/>
      <c r="RFL70" s="38"/>
      <c r="RFM70" s="38"/>
      <c r="RFN70" s="38"/>
      <c r="RFO70" s="38"/>
      <c r="RFP70" s="38"/>
      <c r="RFQ70" s="38"/>
      <c r="RFR70" s="38"/>
      <c r="RFS70" s="38"/>
      <c r="RFT70" s="38"/>
      <c r="RFU70" s="38"/>
      <c r="RFV70" s="38"/>
      <c r="RFW70" s="38"/>
      <c r="RFX70" s="38"/>
      <c r="RFY70" s="38"/>
      <c r="RFZ70" s="38"/>
      <c r="RGA70" s="38"/>
      <c r="RGB70" s="38"/>
      <c r="RGC70" s="38"/>
      <c r="RGD70" s="38"/>
      <c r="RGE70" s="38"/>
      <c r="RGF70" s="38"/>
      <c r="RGG70" s="38"/>
      <c r="RGH70" s="38"/>
      <c r="RGI70" s="38"/>
      <c r="RGJ70" s="38"/>
      <c r="RGK70" s="38"/>
      <c r="RGL70" s="38"/>
      <c r="RGM70" s="38"/>
      <c r="RGN70" s="38"/>
      <c r="RGO70" s="38"/>
      <c r="RGP70" s="38"/>
      <c r="RGQ70" s="38"/>
      <c r="RGR70" s="38"/>
      <c r="RGS70" s="38"/>
      <c r="RGT70" s="38"/>
      <c r="RGU70" s="38"/>
      <c r="RGV70" s="38"/>
      <c r="RGW70" s="38"/>
      <c r="RGX70" s="38"/>
      <c r="RGY70" s="38"/>
      <c r="RGZ70" s="38"/>
      <c r="RHA70" s="38"/>
      <c r="RHB70" s="38"/>
      <c r="RHC70" s="38"/>
      <c r="RHD70" s="38"/>
      <c r="RHE70" s="38"/>
      <c r="RHF70" s="38"/>
      <c r="RHG70" s="38"/>
      <c r="RHH70" s="38"/>
      <c r="RHI70" s="38"/>
      <c r="RHJ70" s="38"/>
      <c r="RHK70" s="38"/>
      <c r="RHL70" s="38"/>
      <c r="RHM70" s="38"/>
      <c r="RHN70" s="38"/>
      <c r="RHO70" s="38"/>
      <c r="RHP70" s="38"/>
      <c r="RHQ70" s="38"/>
      <c r="RHR70" s="38"/>
      <c r="RHS70" s="38"/>
      <c r="RHT70" s="38"/>
      <c r="RHU70" s="38"/>
      <c r="RHV70" s="38"/>
      <c r="RHW70" s="38"/>
      <c r="RHX70" s="38"/>
      <c r="RHY70" s="38"/>
      <c r="RHZ70" s="38"/>
      <c r="RIA70" s="38"/>
      <c r="RIB70" s="38"/>
      <c r="RIC70" s="38"/>
      <c r="RID70" s="38"/>
      <c r="RIE70" s="38"/>
      <c r="RIF70" s="38"/>
      <c r="RIG70" s="38"/>
      <c r="RIH70" s="38"/>
      <c r="RII70" s="38"/>
      <c r="RIJ70" s="38"/>
      <c r="RIK70" s="38"/>
      <c r="RIL70" s="38"/>
      <c r="RIM70" s="38"/>
      <c r="RIN70" s="38"/>
      <c r="RIO70" s="38"/>
      <c r="RIP70" s="38"/>
      <c r="RIQ70" s="38"/>
      <c r="RIR70" s="38"/>
      <c r="RIS70" s="38"/>
      <c r="RIT70" s="38"/>
      <c r="RIU70" s="38"/>
      <c r="RIV70" s="38"/>
      <c r="RIW70" s="38"/>
      <c r="RIX70" s="38"/>
      <c r="RIY70" s="38"/>
      <c r="RIZ70" s="38"/>
      <c r="RJA70" s="38"/>
      <c r="RJB70" s="38"/>
      <c r="RJC70" s="38"/>
      <c r="RJD70" s="38"/>
      <c r="RJE70" s="38"/>
      <c r="RJF70" s="38"/>
      <c r="RJG70" s="38"/>
      <c r="RJH70" s="38"/>
      <c r="RJI70" s="38"/>
      <c r="RJJ70" s="38"/>
      <c r="RJK70" s="38"/>
      <c r="RJL70" s="38"/>
      <c r="RJM70" s="38"/>
      <c r="RJN70" s="38"/>
      <c r="RJO70" s="38"/>
      <c r="RJP70" s="38"/>
      <c r="RJQ70" s="38"/>
      <c r="RJR70" s="38"/>
      <c r="RJS70" s="38"/>
      <c r="RJT70" s="38"/>
      <c r="RJU70" s="38"/>
      <c r="RJV70" s="38"/>
      <c r="RJW70" s="38"/>
      <c r="RJX70" s="38"/>
      <c r="RJY70" s="38"/>
      <c r="RJZ70" s="38"/>
      <c r="RKA70" s="38"/>
      <c r="RKB70" s="38"/>
      <c r="RKC70" s="38"/>
      <c r="RKD70" s="38"/>
      <c r="RKE70" s="38"/>
      <c r="RKF70" s="38"/>
      <c r="RKG70" s="38"/>
      <c r="RKH70" s="38"/>
      <c r="RKI70" s="38"/>
      <c r="RKJ70" s="38"/>
      <c r="RKK70" s="38"/>
      <c r="RKL70" s="38"/>
      <c r="RKM70" s="38"/>
      <c r="RKN70" s="38"/>
      <c r="RKO70" s="38"/>
      <c r="RKP70" s="38"/>
      <c r="RKQ70" s="38"/>
      <c r="RKR70" s="38"/>
      <c r="RKS70" s="38"/>
      <c r="RKT70" s="38"/>
      <c r="RKU70" s="38"/>
      <c r="RKV70" s="38"/>
      <c r="RKW70" s="38"/>
      <c r="RKX70" s="38"/>
      <c r="RKY70" s="38"/>
      <c r="RKZ70" s="38"/>
      <c r="RLA70" s="38"/>
      <c r="RLB70" s="38"/>
      <c r="RLC70" s="38"/>
      <c r="RLD70" s="38"/>
      <c r="RLE70" s="38"/>
      <c r="RLF70" s="38"/>
      <c r="RLG70" s="38"/>
      <c r="RLH70" s="38"/>
      <c r="RLI70" s="38"/>
      <c r="RLJ70" s="38"/>
      <c r="RLK70" s="38"/>
      <c r="RLL70" s="38"/>
      <c r="RLM70" s="38"/>
      <c r="RLN70" s="38"/>
      <c r="RLO70" s="38"/>
      <c r="RLP70" s="38"/>
      <c r="RLQ70" s="38"/>
      <c r="RLR70" s="38"/>
      <c r="RLS70" s="38"/>
      <c r="RLT70" s="38"/>
      <c r="RLU70" s="38"/>
      <c r="RLV70" s="38"/>
      <c r="RLW70" s="38"/>
      <c r="RLX70" s="38"/>
      <c r="RLY70" s="38"/>
      <c r="RLZ70" s="38"/>
      <c r="RMA70" s="38"/>
      <c r="RMB70" s="38"/>
      <c r="RMC70" s="38"/>
      <c r="RMD70" s="38"/>
      <c r="RME70" s="38"/>
      <c r="RMF70" s="38"/>
      <c r="RMG70" s="38"/>
      <c r="RMH70" s="38"/>
      <c r="RMI70" s="38"/>
      <c r="RMJ70" s="38"/>
      <c r="RMK70" s="38"/>
      <c r="RML70" s="38"/>
      <c r="RMM70" s="38"/>
      <c r="RMN70" s="38"/>
      <c r="RMO70" s="38"/>
      <c r="RMP70" s="38"/>
      <c r="RMQ70" s="38"/>
      <c r="RMR70" s="38"/>
      <c r="RMS70" s="38"/>
      <c r="RMT70" s="38"/>
      <c r="RMU70" s="38"/>
      <c r="RMV70" s="38"/>
      <c r="RMW70" s="38"/>
      <c r="RMX70" s="38"/>
      <c r="RMY70" s="38"/>
      <c r="RMZ70" s="38"/>
      <c r="RNA70" s="38"/>
      <c r="RNB70" s="38"/>
      <c r="RNC70" s="38"/>
      <c r="RND70" s="38"/>
      <c r="RNE70" s="38"/>
      <c r="RNF70" s="38"/>
      <c r="RNG70" s="38"/>
      <c r="RNH70" s="38"/>
      <c r="RNI70" s="38"/>
      <c r="RNJ70" s="38"/>
      <c r="RNK70" s="38"/>
      <c r="RNL70" s="38"/>
      <c r="RNM70" s="38"/>
      <c r="RNN70" s="38"/>
      <c r="RNO70" s="38"/>
      <c r="RNP70" s="38"/>
      <c r="RNQ70" s="38"/>
      <c r="RNR70" s="38"/>
      <c r="RNS70" s="38"/>
      <c r="RNT70" s="38"/>
      <c r="RNU70" s="38"/>
      <c r="RNV70" s="38"/>
      <c r="RNW70" s="38"/>
      <c r="RNX70" s="38"/>
      <c r="RNY70" s="38"/>
      <c r="RNZ70" s="38"/>
      <c r="ROA70" s="38"/>
      <c r="ROB70" s="38"/>
      <c r="ROC70" s="38"/>
      <c r="ROD70" s="38"/>
      <c r="ROE70" s="38"/>
      <c r="ROF70" s="38"/>
      <c r="ROG70" s="38"/>
      <c r="ROH70" s="38"/>
      <c r="ROI70" s="38"/>
      <c r="ROJ70" s="38"/>
      <c r="ROK70" s="38"/>
      <c r="ROL70" s="38"/>
      <c r="ROM70" s="38"/>
      <c r="RON70" s="38"/>
      <c r="ROO70" s="38"/>
      <c r="ROP70" s="38"/>
      <c r="ROQ70" s="38"/>
      <c r="ROR70" s="38"/>
      <c r="ROS70" s="38"/>
      <c r="ROT70" s="38"/>
      <c r="ROU70" s="38"/>
      <c r="ROV70" s="38"/>
      <c r="ROW70" s="38"/>
      <c r="ROX70" s="38"/>
      <c r="ROY70" s="38"/>
      <c r="ROZ70" s="38"/>
      <c r="RPA70" s="38"/>
      <c r="RPB70" s="38"/>
      <c r="RPC70" s="38"/>
      <c r="RPD70" s="38"/>
      <c r="RPE70" s="38"/>
      <c r="RPF70" s="38"/>
      <c r="RPG70" s="38"/>
      <c r="RPH70" s="38"/>
      <c r="RPI70" s="38"/>
      <c r="RPJ70" s="38"/>
      <c r="RPK70" s="38"/>
      <c r="RPL70" s="38"/>
      <c r="RPM70" s="38"/>
      <c r="RPN70" s="38"/>
      <c r="RPO70" s="38"/>
      <c r="RPP70" s="38"/>
      <c r="RPQ70" s="38"/>
      <c r="RPR70" s="38"/>
      <c r="RPS70" s="38"/>
      <c r="RPT70" s="38"/>
      <c r="RPU70" s="38"/>
      <c r="RPV70" s="38"/>
      <c r="RPW70" s="38"/>
      <c r="RPX70" s="38"/>
      <c r="RPY70" s="38"/>
      <c r="RPZ70" s="38"/>
      <c r="RQA70" s="38"/>
      <c r="RQB70" s="38"/>
      <c r="RQC70" s="38"/>
      <c r="RQD70" s="38"/>
      <c r="RQE70" s="38"/>
      <c r="RQF70" s="38"/>
      <c r="RQG70" s="38"/>
      <c r="RQH70" s="38"/>
      <c r="RQI70" s="38"/>
      <c r="RQJ70" s="38"/>
      <c r="RQK70" s="38"/>
      <c r="RQL70" s="38"/>
      <c r="RQM70" s="38"/>
      <c r="RQN70" s="38"/>
      <c r="RQO70" s="38"/>
      <c r="RQP70" s="38"/>
      <c r="RQQ70" s="38"/>
      <c r="RQR70" s="38"/>
      <c r="RQS70" s="38"/>
      <c r="RQT70" s="38"/>
      <c r="RQU70" s="38"/>
      <c r="RQV70" s="38"/>
      <c r="RQW70" s="38"/>
      <c r="RQX70" s="38"/>
      <c r="RQY70" s="38"/>
      <c r="RQZ70" s="38"/>
      <c r="RRA70" s="38"/>
      <c r="RRB70" s="38"/>
      <c r="RRC70" s="38"/>
      <c r="RRD70" s="38"/>
      <c r="RRE70" s="38"/>
      <c r="RRF70" s="38"/>
      <c r="RRG70" s="38"/>
      <c r="RRH70" s="38"/>
      <c r="RRI70" s="38"/>
      <c r="RRJ70" s="38"/>
      <c r="RRK70" s="38"/>
      <c r="RRL70" s="38"/>
      <c r="RRM70" s="38"/>
      <c r="RRN70" s="38"/>
      <c r="RRO70" s="38"/>
      <c r="RRP70" s="38"/>
      <c r="RRQ70" s="38"/>
      <c r="RRR70" s="38"/>
      <c r="RRS70" s="38"/>
      <c r="RRT70" s="38"/>
      <c r="RRU70" s="38"/>
      <c r="RRV70" s="38"/>
      <c r="RRW70" s="38"/>
      <c r="RRX70" s="38"/>
      <c r="RRY70" s="38"/>
      <c r="RRZ70" s="38"/>
      <c r="RSA70" s="38"/>
      <c r="RSB70" s="38"/>
      <c r="RSC70" s="38"/>
      <c r="RSD70" s="38"/>
      <c r="RSE70" s="38"/>
      <c r="RSF70" s="38"/>
      <c r="RSG70" s="38"/>
      <c r="RSH70" s="38"/>
      <c r="RSI70" s="38"/>
      <c r="RSJ70" s="38"/>
      <c r="RSK70" s="38"/>
      <c r="RSL70" s="38"/>
      <c r="RSM70" s="38"/>
      <c r="RSN70" s="38"/>
      <c r="RSO70" s="38"/>
      <c r="RSP70" s="38"/>
      <c r="RSQ70" s="38"/>
      <c r="RSR70" s="38"/>
      <c r="RSS70" s="38"/>
      <c r="RST70" s="38"/>
      <c r="RSU70" s="38"/>
      <c r="RSV70" s="38"/>
      <c r="RSW70" s="38"/>
      <c r="RSX70" s="38"/>
      <c r="RSY70" s="38"/>
      <c r="RSZ70" s="38"/>
      <c r="RTA70" s="38"/>
      <c r="RTB70" s="38"/>
      <c r="RTC70" s="38"/>
      <c r="RTD70" s="38"/>
      <c r="RTE70" s="38"/>
      <c r="RTF70" s="38"/>
      <c r="RTG70" s="38"/>
      <c r="RTH70" s="38"/>
      <c r="RTI70" s="38"/>
      <c r="RTJ70" s="38"/>
      <c r="RTK70" s="38"/>
      <c r="RTL70" s="38"/>
      <c r="RTM70" s="38"/>
      <c r="RTN70" s="38"/>
      <c r="RTO70" s="38"/>
      <c r="RTP70" s="38"/>
      <c r="RTQ70" s="38"/>
      <c r="RTR70" s="38"/>
      <c r="RTS70" s="38"/>
      <c r="RTT70" s="38"/>
      <c r="RTU70" s="38"/>
      <c r="RTV70" s="38"/>
      <c r="RTW70" s="38"/>
      <c r="RTX70" s="38"/>
      <c r="RTY70" s="38"/>
      <c r="RTZ70" s="38"/>
      <c r="RUA70" s="38"/>
      <c r="RUB70" s="38"/>
      <c r="RUC70" s="38"/>
      <c r="RUD70" s="38"/>
      <c r="RUE70" s="38"/>
      <c r="RUF70" s="38"/>
      <c r="RUG70" s="38"/>
      <c r="RUH70" s="38"/>
      <c r="RUI70" s="38"/>
      <c r="RUJ70" s="38"/>
      <c r="RUK70" s="38"/>
      <c r="RUL70" s="38"/>
      <c r="RUM70" s="38"/>
      <c r="RUN70" s="38"/>
      <c r="RUO70" s="38"/>
      <c r="RUP70" s="38"/>
      <c r="RUQ70" s="38"/>
      <c r="RUR70" s="38"/>
      <c r="RUS70" s="38"/>
      <c r="RUT70" s="38"/>
      <c r="RUU70" s="38"/>
      <c r="RUV70" s="38"/>
      <c r="RUW70" s="38"/>
      <c r="RUX70" s="38"/>
      <c r="RUY70" s="38"/>
      <c r="RUZ70" s="38"/>
      <c r="RVA70" s="38"/>
      <c r="RVB70" s="38"/>
      <c r="RVC70" s="38"/>
      <c r="RVD70" s="38"/>
      <c r="RVE70" s="38"/>
      <c r="RVF70" s="38"/>
      <c r="RVG70" s="38"/>
      <c r="RVH70" s="38"/>
      <c r="RVI70" s="38"/>
      <c r="RVJ70" s="38"/>
      <c r="RVK70" s="38"/>
      <c r="RVL70" s="38"/>
      <c r="RVM70" s="38"/>
      <c r="RVN70" s="38"/>
      <c r="RVO70" s="38"/>
      <c r="RVP70" s="38"/>
      <c r="RVQ70" s="38"/>
      <c r="RVR70" s="38"/>
      <c r="RVS70" s="38"/>
      <c r="RVT70" s="38"/>
      <c r="RVU70" s="38"/>
      <c r="RVV70" s="38"/>
      <c r="RVW70" s="38"/>
      <c r="RVX70" s="38"/>
      <c r="RVY70" s="38"/>
      <c r="RVZ70" s="38"/>
      <c r="RWA70" s="38"/>
      <c r="RWB70" s="38"/>
      <c r="RWC70" s="38"/>
      <c r="RWD70" s="38"/>
      <c r="RWE70" s="38"/>
      <c r="RWF70" s="38"/>
      <c r="RWG70" s="38"/>
      <c r="RWH70" s="38"/>
      <c r="RWI70" s="38"/>
      <c r="RWJ70" s="38"/>
      <c r="RWK70" s="38"/>
      <c r="RWL70" s="38"/>
      <c r="RWM70" s="38"/>
      <c r="RWN70" s="38"/>
      <c r="RWO70" s="38"/>
      <c r="RWP70" s="38"/>
      <c r="RWQ70" s="38"/>
      <c r="RWR70" s="38"/>
      <c r="RWS70" s="38"/>
      <c r="RWT70" s="38"/>
      <c r="RWU70" s="38"/>
      <c r="RWV70" s="38"/>
      <c r="RWW70" s="38"/>
      <c r="RWX70" s="38"/>
      <c r="RWY70" s="38"/>
      <c r="RWZ70" s="38"/>
      <c r="RXA70" s="38"/>
      <c r="RXB70" s="38"/>
      <c r="RXC70" s="38"/>
      <c r="RXD70" s="38"/>
      <c r="RXE70" s="38"/>
      <c r="RXF70" s="38"/>
      <c r="RXG70" s="38"/>
      <c r="RXH70" s="38"/>
      <c r="RXI70" s="38"/>
      <c r="RXJ70" s="38"/>
      <c r="RXK70" s="38"/>
      <c r="RXL70" s="38"/>
      <c r="RXM70" s="38"/>
      <c r="RXN70" s="38"/>
      <c r="RXO70" s="38"/>
      <c r="RXP70" s="38"/>
      <c r="RXQ70" s="38"/>
      <c r="RXR70" s="38"/>
      <c r="RXS70" s="38"/>
      <c r="RXT70" s="38"/>
      <c r="RXU70" s="38"/>
      <c r="RXV70" s="38"/>
      <c r="RXW70" s="38"/>
      <c r="RXX70" s="38"/>
      <c r="RXY70" s="38"/>
      <c r="RXZ70" s="38"/>
      <c r="RYA70" s="38"/>
      <c r="RYB70" s="38"/>
      <c r="RYC70" s="38"/>
      <c r="RYD70" s="38"/>
      <c r="RYE70" s="38"/>
      <c r="RYF70" s="38"/>
      <c r="RYG70" s="38"/>
      <c r="RYH70" s="38"/>
      <c r="RYI70" s="38"/>
      <c r="RYJ70" s="38"/>
      <c r="RYK70" s="38"/>
      <c r="RYL70" s="38"/>
      <c r="RYM70" s="38"/>
      <c r="RYN70" s="38"/>
      <c r="RYO70" s="38"/>
      <c r="RYP70" s="38"/>
      <c r="RYQ70" s="38"/>
      <c r="RYR70" s="38"/>
      <c r="RYS70" s="38"/>
      <c r="RYT70" s="38"/>
      <c r="RYU70" s="38"/>
      <c r="RYV70" s="38"/>
      <c r="RYW70" s="38"/>
      <c r="RYX70" s="38"/>
      <c r="RYY70" s="38"/>
      <c r="RYZ70" s="38"/>
      <c r="RZA70" s="38"/>
      <c r="RZB70" s="38"/>
      <c r="RZC70" s="38"/>
      <c r="RZD70" s="38"/>
      <c r="RZE70" s="38"/>
      <c r="RZF70" s="38"/>
      <c r="RZG70" s="38"/>
      <c r="RZH70" s="38"/>
      <c r="RZI70" s="38"/>
      <c r="RZJ70" s="38"/>
      <c r="RZK70" s="38"/>
      <c r="RZL70" s="38"/>
      <c r="RZM70" s="38"/>
      <c r="RZN70" s="38"/>
      <c r="RZO70" s="38"/>
      <c r="RZP70" s="38"/>
      <c r="RZQ70" s="38"/>
      <c r="RZR70" s="38"/>
      <c r="RZS70" s="38"/>
      <c r="RZT70" s="38"/>
      <c r="RZU70" s="38"/>
      <c r="RZV70" s="38"/>
      <c r="RZW70" s="38"/>
      <c r="RZX70" s="38"/>
      <c r="RZY70" s="38"/>
      <c r="RZZ70" s="38"/>
      <c r="SAA70" s="38"/>
      <c r="SAB70" s="38"/>
      <c r="SAC70" s="38"/>
      <c r="SAD70" s="38"/>
      <c r="SAE70" s="38"/>
      <c r="SAF70" s="38"/>
      <c r="SAG70" s="38"/>
      <c r="SAH70" s="38"/>
      <c r="SAI70" s="38"/>
      <c r="SAJ70" s="38"/>
      <c r="SAK70" s="38"/>
      <c r="SAL70" s="38"/>
      <c r="SAM70" s="38"/>
      <c r="SAN70" s="38"/>
      <c r="SAO70" s="38"/>
      <c r="SAP70" s="38"/>
      <c r="SAQ70" s="38"/>
      <c r="SAR70" s="38"/>
      <c r="SAS70" s="38"/>
      <c r="SAT70" s="38"/>
      <c r="SAU70" s="38"/>
      <c r="SAV70" s="38"/>
      <c r="SAW70" s="38"/>
      <c r="SAX70" s="38"/>
      <c r="SAY70" s="38"/>
      <c r="SAZ70" s="38"/>
      <c r="SBA70" s="38"/>
      <c r="SBB70" s="38"/>
      <c r="SBC70" s="38"/>
      <c r="SBD70" s="38"/>
      <c r="SBE70" s="38"/>
      <c r="SBF70" s="38"/>
      <c r="SBG70" s="38"/>
      <c r="SBH70" s="38"/>
      <c r="SBI70" s="38"/>
      <c r="SBJ70" s="38"/>
      <c r="SBK70" s="38"/>
      <c r="SBL70" s="38"/>
      <c r="SBM70" s="38"/>
      <c r="SBN70" s="38"/>
      <c r="SBO70" s="38"/>
      <c r="SBP70" s="38"/>
      <c r="SBQ70" s="38"/>
      <c r="SBR70" s="38"/>
      <c r="SBS70" s="38"/>
      <c r="SBT70" s="38"/>
      <c r="SBU70" s="38"/>
      <c r="SBV70" s="38"/>
      <c r="SBW70" s="38"/>
      <c r="SBX70" s="38"/>
      <c r="SBY70" s="38"/>
      <c r="SBZ70" s="38"/>
      <c r="SCA70" s="38"/>
      <c r="SCB70" s="38"/>
      <c r="SCC70" s="38"/>
      <c r="SCD70" s="38"/>
      <c r="SCE70" s="38"/>
      <c r="SCF70" s="38"/>
      <c r="SCG70" s="38"/>
      <c r="SCH70" s="38"/>
      <c r="SCI70" s="38"/>
      <c r="SCJ70" s="38"/>
      <c r="SCK70" s="38"/>
      <c r="SCL70" s="38"/>
      <c r="SCM70" s="38"/>
      <c r="SCN70" s="38"/>
      <c r="SCO70" s="38"/>
      <c r="SCP70" s="38"/>
      <c r="SCQ70" s="38"/>
      <c r="SCR70" s="38"/>
      <c r="SCS70" s="38"/>
      <c r="SCT70" s="38"/>
      <c r="SCU70" s="38"/>
      <c r="SCV70" s="38"/>
      <c r="SCW70" s="38"/>
      <c r="SCX70" s="38"/>
      <c r="SCY70" s="38"/>
      <c r="SCZ70" s="38"/>
      <c r="SDA70" s="38"/>
      <c r="SDB70" s="38"/>
      <c r="SDC70" s="38"/>
      <c r="SDD70" s="38"/>
      <c r="SDE70" s="38"/>
      <c r="SDF70" s="38"/>
      <c r="SDG70" s="38"/>
      <c r="SDH70" s="38"/>
      <c r="SDI70" s="38"/>
      <c r="SDJ70" s="38"/>
      <c r="SDK70" s="38"/>
      <c r="SDL70" s="38"/>
      <c r="SDM70" s="38"/>
      <c r="SDN70" s="38"/>
      <c r="SDO70" s="38"/>
      <c r="SDP70" s="38"/>
      <c r="SDQ70" s="38"/>
      <c r="SDR70" s="38"/>
      <c r="SDS70" s="38"/>
      <c r="SDT70" s="38"/>
      <c r="SDU70" s="38"/>
      <c r="SDV70" s="38"/>
      <c r="SDW70" s="38"/>
      <c r="SDX70" s="38"/>
      <c r="SDY70" s="38"/>
      <c r="SDZ70" s="38"/>
      <c r="SEA70" s="38"/>
      <c r="SEB70" s="38"/>
      <c r="SEC70" s="38"/>
      <c r="SED70" s="38"/>
      <c r="SEE70" s="38"/>
      <c r="SEF70" s="38"/>
      <c r="SEG70" s="38"/>
      <c r="SEH70" s="38"/>
      <c r="SEI70" s="38"/>
      <c r="SEJ70" s="38"/>
      <c r="SEK70" s="38"/>
      <c r="SEL70" s="38"/>
      <c r="SEM70" s="38"/>
      <c r="SEN70" s="38"/>
      <c r="SEO70" s="38"/>
      <c r="SEP70" s="38"/>
      <c r="SEQ70" s="38"/>
      <c r="SER70" s="38"/>
      <c r="SES70" s="38"/>
      <c r="SET70" s="38"/>
      <c r="SEU70" s="38"/>
      <c r="SEV70" s="38"/>
      <c r="SEW70" s="38"/>
      <c r="SEX70" s="38"/>
      <c r="SEY70" s="38"/>
      <c r="SEZ70" s="38"/>
      <c r="SFA70" s="38"/>
      <c r="SFB70" s="38"/>
      <c r="SFC70" s="38"/>
      <c r="SFD70" s="38"/>
      <c r="SFE70" s="38"/>
      <c r="SFF70" s="38"/>
      <c r="SFG70" s="38"/>
      <c r="SFH70" s="38"/>
      <c r="SFI70" s="38"/>
      <c r="SFJ70" s="38"/>
      <c r="SFK70" s="38"/>
      <c r="SFL70" s="38"/>
      <c r="SFM70" s="38"/>
      <c r="SFN70" s="38"/>
      <c r="SFO70" s="38"/>
      <c r="SFP70" s="38"/>
      <c r="SFQ70" s="38"/>
      <c r="SFR70" s="38"/>
      <c r="SFS70" s="38"/>
      <c r="SFT70" s="38"/>
      <c r="SFU70" s="38"/>
      <c r="SFV70" s="38"/>
      <c r="SFW70" s="38"/>
      <c r="SFX70" s="38"/>
      <c r="SFY70" s="38"/>
      <c r="SFZ70" s="38"/>
      <c r="SGA70" s="38"/>
      <c r="SGB70" s="38"/>
      <c r="SGC70" s="38"/>
      <c r="SGD70" s="38"/>
      <c r="SGE70" s="38"/>
      <c r="SGF70" s="38"/>
      <c r="SGG70" s="38"/>
      <c r="SGH70" s="38"/>
      <c r="SGI70" s="38"/>
      <c r="SGJ70" s="38"/>
      <c r="SGK70" s="38"/>
      <c r="SGL70" s="38"/>
      <c r="SGM70" s="38"/>
      <c r="SGN70" s="38"/>
      <c r="SGO70" s="38"/>
      <c r="SGP70" s="38"/>
      <c r="SGQ70" s="38"/>
      <c r="SGR70" s="38"/>
      <c r="SGS70" s="38"/>
      <c r="SGT70" s="38"/>
      <c r="SGU70" s="38"/>
      <c r="SGV70" s="38"/>
      <c r="SGW70" s="38"/>
      <c r="SGX70" s="38"/>
      <c r="SGY70" s="38"/>
      <c r="SGZ70" s="38"/>
      <c r="SHA70" s="38"/>
      <c r="SHB70" s="38"/>
      <c r="SHC70" s="38"/>
      <c r="SHD70" s="38"/>
      <c r="SHE70" s="38"/>
      <c r="SHF70" s="38"/>
      <c r="SHG70" s="38"/>
      <c r="SHH70" s="38"/>
      <c r="SHI70" s="38"/>
      <c r="SHJ70" s="38"/>
      <c r="SHK70" s="38"/>
      <c r="SHL70" s="38"/>
      <c r="SHM70" s="38"/>
      <c r="SHN70" s="38"/>
      <c r="SHO70" s="38"/>
      <c r="SHP70" s="38"/>
      <c r="SHQ70" s="38"/>
      <c r="SHR70" s="38"/>
      <c r="SHS70" s="38"/>
      <c r="SHT70" s="38"/>
      <c r="SHU70" s="38"/>
      <c r="SHV70" s="38"/>
      <c r="SHW70" s="38"/>
      <c r="SHX70" s="38"/>
      <c r="SHY70" s="38"/>
      <c r="SHZ70" s="38"/>
      <c r="SIA70" s="38"/>
      <c r="SIB70" s="38"/>
      <c r="SIC70" s="38"/>
      <c r="SID70" s="38"/>
      <c r="SIE70" s="38"/>
      <c r="SIF70" s="38"/>
      <c r="SIG70" s="38"/>
      <c r="SIH70" s="38"/>
      <c r="SII70" s="38"/>
      <c r="SIJ70" s="38"/>
      <c r="SIK70" s="38"/>
      <c r="SIL70" s="38"/>
      <c r="SIM70" s="38"/>
      <c r="SIN70" s="38"/>
      <c r="SIO70" s="38"/>
      <c r="SIP70" s="38"/>
      <c r="SIQ70" s="38"/>
      <c r="SIR70" s="38"/>
      <c r="SIS70" s="38"/>
      <c r="SIT70" s="38"/>
      <c r="SIU70" s="38"/>
      <c r="SIV70" s="38"/>
      <c r="SIW70" s="38"/>
      <c r="SIX70" s="38"/>
      <c r="SIY70" s="38"/>
      <c r="SIZ70" s="38"/>
      <c r="SJA70" s="38"/>
      <c r="SJB70" s="38"/>
      <c r="SJC70" s="38"/>
      <c r="SJD70" s="38"/>
      <c r="SJE70" s="38"/>
      <c r="SJF70" s="38"/>
      <c r="SJG70" s="38"/>
      <c r="SJH70" s="38"/>
      <c r="SJI70" s="38"/>
      <c r="SJJ70" s="38"/>
      <c r="SJK70" s="38"/>
      <c r="SJL70" s="38"/>
      <c r="SJM70" s="38"/>
      <c r="SJN70" s="38"/>
      <c r="SJO70" s="38"/>
      <c r="SJP70" s="38"/>
      <c r="SJQ70" s="38"/>
      <c r="SJR70" s="38"/>
      <c r="SJS70" s="38"/>
      <c r="SJT70" s="38"/>
      <c r="SJU70" s="38"/>
      <c r="SJV70" s="38"/>
      <c r="SJW70" s="38"/>
      <c r="SJX70" s="38"/>
      <c r="SJY70" s="38"/>
      <c r="SJZ70" s="38"/>
      <c r="SKA70" s="38"/>
      <c r="SKB70" s="38"/>
      <c r="SKC70" s="38"/>
      <c r="SKD70" s="38"/>
      <c r="SKE70" s="38"/>
      <c r="SKF70" s="38"/>
      <c r="SKG70" s="38"/>
      <c r="SKH70" s="38"/>
      <c r="SKI70" s="38"/>
      <c r="SKJ70" s="38"/>
      <c r="SKK70" s="38"/>
      <c r="SKL70" s="38"/>
      <c r="SKM70" s="38"/>
      <c r="SKN70" s="38"/>
      <c r="SKO70" s="38"/>
      <c r="SKP70" s="38"/>
      <c r="SKQ70" s="38"/>
      <c r="SKR70" s="38"/>
      <c r="SKS70" s="38"/>
      <c r="SKT70" s="38"/>
      <c r="SKU70" s="38"/>
      <c r="SKV70" s="38"/>
      <c r="SKW70" s="38"/>
      <c r="SKX70" s="38"/>
      <c r="SKY70" s="38"/>
      <c r="SKZ70" s="38"/>
      <c r="SLA70" s="38"/>
      <c r="SLB70" s="38"/>
      <c r="SLC70" s="38"/>
      <c r="SLD70" s="38"/>
      <c r="SLE70" s="38"/>
      <c r="SLF70" s="38"/>
      <c r="SLG70" s="38"/>
      <c r="SLH70" s="38"/>
      <c r="SLI70" s="38"/>
      <c r="SLJ70" s="38"/>
      <c r="SLK70" s="38"/>
      <c r="SLL70" s="38"/>
      <c r="SLM70" s="38"/>
      <c r="SLN70" s="38"/>
      <c r="SLO70" s="38"/>
      <c r="SLP70" s="38"/>
      <c r="SLQ70" s="38"/>
      <c r="SLR70" s="38"/>
      <c r="SLS70" s="38"/>
      <c r="SLT70" s="38"/>
      <c r="SLU70" s="38"/>
      <c r="SLV70" s="38"/>
      <c r="SLW70" s="38"/>
      <c r="SLX70" s="38"/>
      <c r="SLY70" s="38"/>
      <c r="SLZ70" s="38"/>
      <c r="SMA70" s="38"/>
      <c r="SMB70" s="38"/>
      <c r="SMC70" s="38"/>
      <c r="SMD70" s="38"/>
      <c r="SME70" s="38"/>
      <c r="SMF70" s="38"/>
      <c r="SMG70" s="38"/>
      <c r="SMH70" s="38"/>
      <c r="SMI70" s="38"/>
      <c r="SMJ70" s="38"/>
      <c r="SMK70" s="38"/>
      <c r="SML70" s="38"/>
      <c r="SMM70" s="38"/>
      <c r="SMN70" s="38"/>
      <c r="SMO70" s="38"/>
      <c r="SMP70" s="38"/>
      <c r="SMQ70" s="38"/>
      <c r="SMR70" s="38"/>
      <c r="SMS70" s="38"/>
      <c r="SMT70" s="38"/>
      <c r="SMU70" s="38"/>
      <c r="SMV70" s="38"/>
      <c r="SMW70" s="38"/>
      <c r="SMX70" s="38"/>
      <c r="SMY70" s="38"/>
      <c r="SMZ70" s="38"/>
      <c r="SNA70" s="38"/>
      <c r="SNB70" s="38"/>
      <c r="SNC70" s="38"/>
      <c r="SND70" s="38"/>
      <c r="SNE70" s="38"/>
      <c r="SNF70" s="38"/>
      <c r="SNG70" s="38"/>
      <c r="SNH70" s="38"/>
      <c r="SNI70" s="38"/>
      <c r="SNJ70" s="38"/>
      <c r="SNK70" s="38"/>
      <c r="SNL70" s="38"/>
      <c r="SNM70" s="38"/>
      <c r="SNN70" s="38"/>
      <c r="SNO70" s="38"/>
      <c r="SNP70" s="38"/>
      <c r="SNQ70" s="38"/>
      <c r="SNR70" s="38"/>
      <c r="SNS70" s="38"/>
      <c r="SNT70" s="38"/>
      <c r="SNU70" s="38"/>
      <c r="SNV70" s="38"/>
      <c r="SNW70" s="38"/>
      <c r="SNX70" s="38"/>
      <c r="SNY70" s="38"/>
      <c r="SNZ70" s="38"/>
      <c r="SOA70" s="38"/>
      <c r="SOB70" s="38"/>
      <c r="SOC70" s="38"/>
      <c r="SOD70" s="38"/>
      <c r="SOE70" s="38"/>
      <c r="SOF70" s="38"/>
      <c r="SOG70" s="38"/>
      <c r="SOH70" s="38"/>
      <c r="SOI70" s="38"/>
      <c r="SOJ70" s="38"/>
      <c r="SOK70" s="38"/>
      <c r="SOL70" s="38"/>
      <c r="SOM70" s="38"/>
      <c r="SON70" s="38"/>
      <c r="SOO70" s="38"/>
      <c r="SOP70" s="38"/>
      <c r="SOQ70" s="38"/>
      <c r="SOR70" s="38"/>
      <c r="SOS70" s="38"/>
      <c r="SOT70" s="38"/>
      <c r="SOU70" s="38"/>
      <c r="SOV70" s="38"/>
      <c r="SOW70" s="38"/>
      <c r="SOX70" s="38"/>
      <c r="SOY70" s="38"/>
      <c r="SOZ70" s="38"/>
      <c r="SPA70" s="38"/>
      <c r="SPB70" s="38"/>
      <c r="SPC70" s="38"/>
      <c r="SPD70" s="38"/>
      <c r="SPE70" s="38"/>
      <c r="SPF70" s="38"/>
      <c r="SPG70" s="38"/>
      <c r="SPH70" s="38"/>
      <c r="SPI70" s="38"/>
      <c r="SPJ70" s="38"/>
      <c r="SPK70" s="38"/>
      <c r="SPL70" s="38"/>
      <c r="SPM70" s="38"/>
      <c r="SPN70" s="38"/>
      <c r="SPO70" s="38"/>
      <c r="SPP70" s="38"/>
      <c r="SPQ70" s="38"/>
      <c r="SPR70" s="38"/>
      <c r="SPS70" s="38"/>
      <c r="SPT70" s="38"/>
      <c r="SPU70" s="38"/>
      <c r="SPV70" s="38"/>
      <c r="SPW70" s="38"/>
      <c r="SPX70" s="38"/>
      <c r="SPY70" s="38"/>
      <c r="SPZ70" s="38"/>
      <c r="SQA70" s="38"/>
      <c r="SQB70" s="38"/>
      <c r="SQC70" s="38"/>
      <c r="SQD70" s="38"/>
      <c r="SQE70" s="38"/>
      <c r="SQF70" s="38"/>
      <c r="SQG70" s="38"/>
      <c r="SQH70" s="38"/>
      <c r="SQI70" s="38"/>
      <c r="SQJ70" s="38"/>
      <c r="SQK70" s="38"/>
      <c r="SQL70" s="38"/>
      <c r="SQM70" s="38"/>
      <c r="SQN70" s="38"/>
      <c r="SQO70" s="38"/>
      <c r="SQP70" s="38"/>
      <c r="SQQ70" s="38"/>
      <c r="SQR70" s="38"/>
      <c r="SQS70" s="38"/>
      <c r="SQT70" s="38"/>
      <c r="SQU70" s="38"/>
      <c r="SQV70" s="38"/>
      <c r="SQW70" s="38"/>
      <c r="SQX70" s="38"/>
      <c r="SQY70" s="38"/>
      <c r="SQZ70" s="38"/>
      <c r="SRA70" s="38"/>
      <c r="SRB70" s="38"/>
      <c r="SRC70" s="38"/>
      <c r="SRD70" s="38"/>
      <c r="SRE70" s="38"/>
      <c r="SRF70" s="38"/>
      <c r="SRG70" s="38"/>
      <c r="SRH70" s="38"/>
      <c r="SRI70" s="38"/>
      <c r="SRJ70" s="38"/>
      <c r="SRK70" s="38"/>
      <c r="SRL70" s="38"/>
      <c r="SRM70" s="38"/>
      <c r="SRN70" s="38"/>
      <c r="SRO70" s="38"/>
      <c r="SRP70" s="38"/>
      <c r="SRQ70" s="38"/>
      <c r="SRR70" s="38"/>
      <c r="SRS70" s="38"/>
      <c r="SRT70" s="38"/>
      <c r="SRU70" s="38"/>
      <c r="SRV70" s="38"/>
      <c r="SRW70" s="38"/>
      <c r="SRX70" s="38"/>
      <c r="SRY70" s="38"/>
      <c r="SRZ70" s="38"/>
      <c r="SSA70" s="38"/>
      <c r="SSB70" s="38"/>
      <c r="SSC70" s="38"/>
      <c r="SSD70" s="38"/>
      <c r="SSE70" s="38"/>
      <c r="SSF70" s="38"/>
      <c r="SSG70" s="38"/>
      <c r="SSH70" s="38"/>
      <c r="SSI70" s="38"/>
      <c r="SSJ70" s="38"/>
      <c r="SSK70" s="38"/>
      <c r="SSL70" s="38"/>
      <c r="SSM70" s="38"/>
      <c r="SSN70" s="38"/>
      <c r="SSO70" s="38"/>
      <c r="SSP70" s="38"/>
      <c r="SSQ70" s="38"/>
      <c r="SSR70" s="38"/>
      <c r="SSS70" s="38"/>
      <c r="SST70" s="38"/>
      <c r="SSU70" s="38"/>
      <c r="SSV70" s="38"/>
      <c r="SSW70" s="38"/>
      <c r="SSX70" s="38"/>
      <c r="SSY70" s="38"/>
      <c r="SSZ70" s="38"/>
      <c r="STA70" s="38"/>
      <c r="STB70" s="38"/>
      <c r="STC70" s="38"/>
      <c r="STD70" s="38"/>
      <c r="STE70" s="38"/>
      <c r="STF70" s="38"/>
      <c r="STG70" s="38"/>
      <c r="STH70" s="38"/>
      <c r="STI70" s="38"/>
      <c r="STJ70" s="38"/>
      <c r="STK70" s="38"/>
      <c r="STL70" s="38"/>
      <c r="STM70" s="38"/>
      <c r="STN70" s="38"/>
      <c r="STO70" s="38"/>
      <c r="STP70" s="38"/>
      <c r="STQ70" s="38"/>
      <c r="STR70" s="38"/>
      <c r="STS70" s="38"/>
      <c r="STT70" s="38"/>
      <c r="STU70" s="38"/>
      <c r="STV70" s="38"/>
      <c r="STW70" s="38"/>
      <c r="STX70" s="38"/>
      <c r="STY70" s="38"/>
      <c r="STZ70" s="38"/>
      <c r="SUA70" s="38"/>
      <c r="SUB70" s="38"/>
      <c r="SUC70" s="38"/>
      <c r="SUD70" s="38"/>
      <c r="SUE70" s="38"/>
      <c r="SUF70" s="38"/>
      <c r="SUG70" s="38"/>
      <c r="SUH70" s="38"/>
      <c r="SUI70" s="38"/>
      <c r="SUJ70" s="38"/>
      <c r="SUK70" s="38"/>
      <c r="SUL70" s="38"/>
      <c r="SUM70" s="38"/>
      <c r="SUN70" s="38"/>
      <c r="SUO70" s="38"/>
      <c r="SUP70" s="38"/>
      <c r="SUQ70" s="38"/>
      <c r="SUR70" s="38"/>
      <c r="SUS70" s="38"/>
      <c r="SUT70" s="38"/>
      <c r="SUU70" s="38"/>
      <c r="SUV70" s="38"/>
      <c r="SUW70" s="38"/>
      <c r="SUX70" s="38"/>
      <c r="SUY70" s="38"/>
      <c r="SUZ70" s="38"/>
      <c r="SVA70" s="38"/>
      <c r="SVB70" s="38"/>
      <c r="SVC70" s="38"/>
      <c r="SVD70" s="38"/>
      <c r="SVE70" s="38"/>
      <c r="SVF70" s="38"/>
      <c r="SVG70" s="38"/>
      <c r="SVH70" s="38"/>
      <c r="SVI70" s="38"/>
      <c r="SVJ70" s="38"/>
      <c r="SVK70" s="38"/>
      <c r="SVL70" s="38"/>
      <c r="SVM70" s="38"/>
      <c r="SVN70" s="38"/>
      <c r="SVO70" s="38"/>
      <c r="SVP70" s="38"/>
      <c r="SVQ70" s="38"/>
      <c r="SVR70" s="38"/>
      <c r="SVS70" s="38"/>
      <c r="SVT70" s="38"/>
      <c r="SVU70" s="38"/>
      <c r="SVV70" s="38"/>
      <c r="SVW70" s="38"/>
      <c r="SVX70" s="38"/>
      <c r="SVY70" s="38"/>
      <c r="SVZ70" s="38"/>
      <c r="SWA70" s="38"/>
      <c r="SWB70" s="38"/>
      <c r="SWC70" s="38"/>
      <c r="SWD70" s="38"/>
      <c r="SWE70" s="38"/>
      <c r="SWF70" s="38"/>
      <c r="SWG70" s="38"/>
      <c r="SWH70" s="38"/>
      <c r="SWI70" s="38"/>
      <c r="SWJ70" s="38"/>
      <c r="SWK70" s="38"/>
      <c r="SWL70" s="38"/>
      <c r="SWM70" s="38"/>
      <c r="SWN70" s="38"/>
      <c r="SWO70" s="38"/>
      <c r="SWP70" s="38"/>
      <c r="SWQ70" s="38"/>
      <c r="SWR70" s="38"/>
      <c r="SWS70" s="38"/>
      <c r="SWT70" s="38"/>
      <c r="SWU70" s="38"/>
      <c r="SWV70" s="38"/>
      <c r="SWW70" s="38"/>
      <c r="SWX70" s="38"/>
      <c r="SWY70" s="38"/>
      <c r="SWZ70" s="38"/>
      <c r="SXA70" s="38"/>
      <c r="SXB70" s="38"/>
      <c r="SXC70" s="38"/>
      <c r="SXD70" s="38"/>
      <c r="SXE70" s="38"/>
      <c r="SXF70" s="38"/>
      <c r="SXG70" s="38"/>
      <c r="SXH70" s="38"/>
      <c r="SXI70" s="38"/>
      <c r="SXJ70" s="38"/>
      <c r="SXK70" s="38"/>
      <c r="SXL70" s="38"/>
      <c r="SXM70" s="38"/>
      <c r="SXN70" s="38"/>
      <c r="SXO70" s="38"/>
      <c r="SXP70" s="38"/>
      <c r="SXQ70" s="38"/>
      <c r="SXR70" s="38"/>
      <c r="SXS70" s="38"/>
      <c r="SXT70" s="38"/>
      <c r="SXU70" s="38"/>
      <c r="SXV70" s="38"/>
      <c r="SXW70" s="38"/>
      <c r="SXX70" s="38"/>
      <c r="SXY70" s="38"/>
      <c r="SXZ70" s="38"/>
      <c r="SYA70" s="38"/>
      <c r="SYB70" s="38"/>
      <c r="SYC70" s="38"/>
      <c r="SYD70" s="38"/>
      <c r="SYE70" s="38"/>
      <c r="SYF70" s="38"/>
      <c r="SYG70" s="38"/>
      <c r="SYH70" s="38"/>
      <c r="SYI70" s="38"/>
      <c r="SYJ70" s="38"/>
      <c r="SYK70" s="38"/>
      <c r="SYL70" s="38"/>
      <c r="SYM70" s="38"/>
      <c r="SYN70" s="38"/>
      <c r="SYO70" s="38"/>
      <c r="SYP70" s="38"/>
      <c r="SYQ70" s="38"/>
      <c r="SYR70" s="38"/>
      <c r="SYS70" s="38"/>
      <c r="SYT70" s="38"/>
      <c r="SYU70" s="38"/>
      <c r="SYV70" s="38"/>
      <c r="SYW70" s="38"/>
      <c r="SYX70" s="38"/>
      <c r="SYY70" s="38"/>
      <c r="SYZ70" s="38"/>
      <c r="SZA70" s="38"/>
      <c r="SZB70" s="38"/>
      <c r="SZC70" s="38"/>
      <c r="SZD70" s="38"/>
      <c r="SZE70" s="38"/>
      <c r="SZF70" s="38"/>
      <c r="SZG70" s="38"/>
      <c r="SZH70" s="38"/>
      <c r="SZI70" s="38"/>
      <c r="SZJ70" s="38"/>
      <c r="SZK70" s="38"/>
      <c r="SZL70" s="38"/>
      <c r="SZM70" s="38"/>
      <c r="SZN70" s="38"/>
      <c r="SZO70" s="38"/>
      <c r="SZP70" s="38"/>
      <c r="SZQ70" s="38"/>
      <c r="SZR70" s="38"/>
      <c r="SZS70" s="38"/>
      <c r="SZT70" s="38"/>
      <c r="SZU70" s="38"/>
      <c r="SZV70" s="38"/>
      <c r="SZW70" s="38"/>
      <c r="SZX70" s="38"/>
      <c r="SZY70" s="38"/>
      <c r="SZZ70" s="38"/>
      <c r="TAA70" s="38"/>
      <c r="TAB70" s="38"/>
      <c r="TAC70" s="38"/>
      <c r="TAD70" s="38"/>
      <c r="TAE70" s="38"/>
      <c r="TAF70" s="38"/>
      <c r="TAG70" s="38"/>
      <c r="TAH70" s="38"/>
      <c r="TAI70" s="38"/>
      <c r="TAJ70" s="38"/>
      <c r="TAK70" s="38"/>
      <c r="TAL70" s="38"/>
      <c r="TAM70" s="38"/>
      <c r="TAN70" s="38"/>
      <c r="TAO70" s="38"/>
      <c r="TAP70" s="38"/>
      <c r="TAQ70" s="38"/>
      <c r="TAR70" s="38"/>
      <c r="TAS70" s="38"/>
      <c r="TAT70" s="38"/>
      <c r="TAU70" s="38"/>
      <c r="TAV70" s="38"/>
      <c r="TAW70" s="38"/>
      <c r="TAX70" s="38"/>
      <c r="TAY70" s="38"/>
      <c r="TAZ70" s="38"/>
      <c r="TBA70" s="38"/>
      <c r="TBB70" s="38"/>
      <c r="TBC70" s="38"/>
      <c r="TBD70" s="38"/>
      <c r="TBE70" s="38"/>
      <c r="TBF70" s="38"/>
      <c r="TBG70" s="38"/>
      <c r="TBH70" s="38"/>
      <c r="TBI70" s="38"/>
      <c r="TBJ70" s="38"/>
      <c r="TBK70" s="38"/>
      <c r="TBL70" s="38"/>
      <c r="TBM70" s="38"/>
      <c r="TBN70" s="38"/>
      <c r="TBO70" s="38"/>
      <c r="TBP70" s="38"/>
      <c r="TBQ70" s="38"/>
      <c r="TBR70" s="38"/>
      <c r="TBS70" s="38"/>
      <c r="TBT70" s="38"/>
      <c r="TBU70" s="38"/>
      <c r="TBV70" s="38"/>
      <c r="TBW70" s="38"/>
      <c r="TBX70" s="38"/>
      <c r="TBY70" s="38"/>
      <c r="TBZ70" s="38"/>
      <c r="TCA70" s="38"/>
      <c r="TCB70" s="38"/>
      <c r="TCC70" s="38"/>
      <c r="TCD70" s="38"/>
      <c r="TCE70" s="38"/>
      <c r="TCF70" s="38"/>
      <c r="TCG70" s="38"/>
      <c r="TCH70" s="38"/>
      <c r="TCI70" s="38"/>
      <c r="TCJ70" s="38"/>
      <c r="TCK70" s="38"/>
      <c r="TCL70" s="38"/>
      <c r="TCM70" s="38"/>
      <c r="TCN70" s="38"/>
      <c r="TCO70" s="38"/>
      <c r="TCP70" s="38"/>
      <c r="TCQ70" s="38"/>
      <c r="TCR70" s="38"/>
      <c r="TCS70" s="38"/>
      <c r="TCT70" s="38"/>
      <c r="TCU70" s="38"/>
      <c r="TCV70" s="38"/>
      <c r="TCW70" s="38"/>
      <c r="TCX70" s="38"/>
      <c r="TCY70" s="38"/>
      <c r="TCZ70" s="38"/>
      <c r="TDA70" s="38"/>
      <c r="TDB70" s="38"/>
      <c r="TDC70" s="38"/>
      <c r="TDD70" s="38"/>
      <c r="TDE70" s="38"/>
      <c r="TDF70" s="38"/>
      <c r="TDG70" s="38"/>
      <c r="TDH70" s="38"/>
      <c r="TDI70" s="38"/>
      <c r="TDJ70" s="38"/>
      <c r="TDK70" s="38"/>
      <c r="TDL70" s="38"/>
      <c r="TDM70" s="38"/>
      <c r="TDN70" s="38"/>
      <c r="TDO70" s="38"/>
      <c r="TDP70" s="38"/>
      <c r="TDQ70" s="38"/>
      <c r="TDR70" s="38"/>
      <c r="TDS70" s="38"/>
      <c r="TDT70" s="38"/>
      <c r="TDU70" s="38"/>
      <c r="TDV70" s="38"/>
      <c r="TDW70" s="38"/>
      <c r="TDX70" s="38"/>
      <c r="TDY70" s="38"/>
      <c r="TDZ70" s="38"/>
      <c r="TEA70" s="38"/>
      <c r="TEB70" s="38"/>
      <c r="TEC70" s="38"/>
      <c r="TED70" s="38"/>
      <c r="TEE70" s="38"/>
      <c r="TEF70" s="38"/>
      <c r="TEG70" s="38"/>
      <c r="TEH70" s="38"/>
      <c r="TEI70" s="38"/>
      <c r="TEJ70" s="38"/>
      <c r="TEK70" s="38"/>
      <c r="TEL70" s="38"/>
      <c r="TEM70" s="38"/>
      <c r="TEN70" s="38"/>
      <c r="TEO70" s="38"/>
      <c r="TEP70" s="38"/>
      <c r="TEQ70" s="38"/>
      <c r="TER70" s="38"/>
      <c r="TES70" s="38"/>
      <c r="TET70" s="38"/>
      <c r="TEU70" s="38"/>
      <c r="TEV70" s="38"/>
      <c r="TEW70" s="38"/>
      <c r="TEX70" s="38"/>
      <c r="TEY70" s="38"/>
      <c r="TEZ70" s="38"/>
      <c r="TFA70" s="38"/>
      <c r="TFB70" s="38"/>
      <c r="TFC70" s="38"/>
      <c r="TFD70" s="38"/>
      <c r="TFE70" s="38"/>
      <c r="TFF70" s="38"/>
      <c r="TFG70" s="38"/>
      <c r="TFH70" s="38"/>
      <c r="TFI70" s="38"/>
      <c r="TFJ70" s="38"/>
      <c r="TFK70" s="38"/>
      <c r="TFL70" s="38"/>
      <c r="TFM70" s="38"/>
      <c r="TFN70" s="38"/>
      <c r="TFO70" s="38"/>
      <c r="TFP70" s="38"/>
      <c r="TFQ70" s="38"/>
      <c r="TFR70" s="38"/>
      <c r="TFS70" s="38"/>
      <c r="TFT70" s="38"/>
      <c r="TFU70" s="38"/>
      <c r="TFV70" s="38"/>
      <c r="TFW70" s="38"/>
      <c r="TFX70" s="38"/>
      <c r="TFY70" s="38"/>
      <c r="TFZ70" s="38"/>
      <c r="TGA70" s="38"/>
      <c r="TGB70" s="38"/>
      <c r="TGC70" s="38"/>
      <c r="TGD70" s="38"/>
      <c r="TGE70" s="38"/>
      <c r="TGF70" s="38"/>
      <c r="TGG70" s="38"/>
      <c r="TGH70" s="38"/>
      <c r="TGI70" s="38"/>
      <c r="TGJ70" s="38"/>
      <c r="TGK70" s="38"/>
      <c r="TGL70" s="38"/>
      <c r="TGM70" s="38"/>
      <c r="TGN70" s="38"/>
      <c r="TGO70" s="38"/>
      <c r="TGP70" s="38"/>
      <c r="TGQ70" s="38"/>
      <c r="TGR70" s="38"/>
      <c r="TGS70" s="38"/>
      <c r="TGT70" s="38"/>
      <c r="TGU70" s="38"/>
      <c r="TGV70" s="38"/>
      <c r="TGW70" s="38"/>
      <c r="TGX70" s="38"/>
      <c r="TGY70" s="38"/>
      <c r="TGZ70" s="38"/>
      <c r="THA70" s="38"/>
      <c r="THB70" s="38"/>
      <c r="THC70" s="38"/>
      <c r="THD70" s="38"/>
      <c r="THE70" s="38"/>
      <c r="THF70" s="38"/>
      <c r="THG70" s="38"/>
      <c r="THH70" s="38"/>
      <c r="THI70" s="38"/>
      <c r="THJ70" s="38"/>
      <c r="THK70" s="38"/>
      <c r="THL70" s="38"/>
      <c r="THM70" s="38"/>
      <c r="THN70" s="38"/>
      <c r="THO70" s="38"/>
      <c r="THP70" s="38"/>
      <c r="THQ70" s="38"/>
      <c r="THR70" s="38"/>
      <c r="THS70" s="38"/>
      <c r="THT70" s="38"/>
      <c r="THU70" s="38"/>
      <c r="THV70" s="38"/>
      <c r="THW70" s="38"/>
      <c r="THX70" s="38"/>
      <c r="THY70" s="38"/>
      <c r="THZ70" s="38"/>
      <c r="TIA70" s="38"/>
      <c r="TIB70" s="38"/>
      <c r="TIC70" s="38"/>
      <c r="TID70" s="38"/>
      <c r="TIE70" s="38"/>
      <c r="TIF70" s="38"/>
      <c r="TIG70" s="38"/>
      <c r="TIH70" s="38"/>
      <c r="TII70" s="38"/>
      <c r="TIJ70" s="38"/>
      <c r="TIK70" s="38"/>
      <c r="TIL70" s="38"/>
      <c r="TIM70" s="38"/>
      <c r="TIN70" s="38"/>
      <c r="TIO70" s="38"/>
      <c r="TIP70" s="38"/>
      <c r="TIQ70" s="38"/>
      <c r="TIR70" s="38"/>
      <c r="TIS70" s="38"/>
      <c r="TIT70" s="38"/>
      <c r="TIU70" s="38"/>
      <c r="TIV70" s="38"/>
      <c r="TIW70" s="38"/>
      <c r="TIX70" s="38"/>
      <c r="TIY70" s="38"/>
      <c r="TIZ70" s="38"/>
      <c r="TJA70" s="38"/>
      <c r="TJB70" s="38"/>
      <c r="TJC70" s="38"/>
      <c r="TJD70" s="38"/>
      <c r="TJE70" s="38"/>
      <c r="TJF70" s="38"/>
      <c r="TJG70" s="38"/>
      <c r="TJH70" s="38"/>
      <c r="TJI70" s="38"/>
      <c r="TJJ70" s="38"/>
      <c r="TJK70" s="38"/>
      <c r="TJL70" s="38"/>
      <c r="TJM70" s="38"/>
      <c r="TJN70" s="38"/>
      <c r="TJO70" s="38"/>
      <c r="TJP70" s="38"/>
      <c r="TJQ70" s="38"/>
      <c r="TJR70" s="38"/>
      <c r="TJS70" s="38"/>
      <c r="TJT70" s="38"/>
      <c r="TJU70" s="38"/>
      <c r="TJV70" s="38"/>
      <c r="TJW70" s="38"/>
      <c r="TJX70" s="38"/>
      <c r="TJY70" s="38"/>
      <c r="TJZ70" s="38"/>
      <c r="TKA70" s="38"/>
      <c r="TKB70" s="38"/>
      <c r="TKC70" s="38"/>
      <c r="TKD70" s="38"/>
      <c r="TKE70" s="38"/>
      <c r="TKF70" s="38"/>
      <c r="TKG70" s="38"/>
      <c r="TKH70" s="38"/>
      <c r="TKI70" s="38"/>
      <c r="TKJ70" s="38"/>
      <c r="TKK70" s="38"/>
      <c r="TKL70" s="38"/>
      <c r="TKM70" s="38"/>
      <c r="TKN70" s="38"/>
      <c r="TKO70" s="38"/>
      <c r="TKP70" s="38"/>
      <c r="TKQ70" s="38"/>
      <c r="TKR70" s="38"/>
      <c r="TKS70" s="38"/>
      <c r="TKT70" s="38"/>
      <c r="TKU70" s="38"/>
      <c r="TKV70" s="38"/>
      <c r="TKW70" s="38"/>
      <c r="TKX70" s="38"/>
      <c r="TKY70" s="38"/>
      <c r="TKZ70" s="38"/>
      <c r="TLA70" s="38"/>
      <c r="TLB70" s="38"/>
      <c r="TLC70" s="38"/>
      <c r="TLD70" s="38"/>
      <c r="TLE70" s="38"/>
      <c r="TLF70" s="38"/>
      <c r="TLG70" s="38"/>
      <c r="TLH70" s="38"/>
      <c r="TLI70" s="38"/>
      <c r="TLJ70" s="38"/>
      <c r="TLK70" s="38"/>
      <c r="TLL70" s="38"/>
      <c r="TLM70" s="38"/>
      <c r="TLN70" s="38"/>
      <c r="TLO70" s="38"/>
      <c r="TLP70" s="38"/>
      <c r="TLQ70" s="38"/>
      <c r="TLR70" s="38"/>
      <c r="TLS70" s="38"/>
      <c r="TLT70" s="38"/>
      <c r="TLU70" s="38"/>
      <c r="TLV70" s="38"/>
      <c r="TLW70" s="38"/>
      <c r="TLX70" s="38"/>
      <c r="TLY70" s="38"/>
      <c r="TLZ70" s="38"/>
      <c r="TMA70" s="38"/>
      <c r="TMB70" s="38"/>
      <c r="TMC70" s="38"/>
      <c r="TMD70" s="38"/>
      <c r="TME70" s="38"/>
      <c r="TMF70" s="38"/>
      <c r="TMG70" s="38"/>
      <c r="TMH70" s="38"/>
      <c r="TMI70" s="38"/>
      <c r="TMJ70" s="38"/>
      <c r="TMK70" s="38"/>
      <c r="TML70" s="38"/>
      <c r="TMM70" s="38"/>
      <c r="TMN70" s="38"/>
      <c r="TMO70" s="38"/>
      <c r="TMP70" s="38"/>
      <c r="TMQ70" s="38"/>
      <c r="TMR70" s="38"/>
      <c r="TMS70" s="38"/>
      <c r="TMT70" s="38"/>
      <c r="TMU70" s="38"/>
      <c r="TMV70" s="38"/>
      <c r="TMW70" s="38"/>
      <c r="TMX70" s="38"/>
      <c r="TMY70" s="38"/>
      <c r="TMZ70" s="38"/>
      <c r="TNA70" s="38"/>
      <c r="TNB70" s="38"/>
      <c r="TNC70" s="38"/>
      <c r="TND70" s="38"/>
      <c r="TNE70" s="38"/>
      <c r="TNF70" s="38"/>
      <c r="TNG70" s="38"/>
      <c r="TNH70" s="38"/>
      <c r="TNI70" s="38"/>
      <c r="TNJ70" s="38"/>
      <c r="TNK70" s="38"/>
      <c r="TNL70" s="38"/>
      <c r="TNM70" s="38"/>
      <c r="TNN70" s="38"/>
      <c r="TNO70" s="38"/>
      <c r="TNP70" s="38"/>
      <c r="TNQ70" s="38"/>
      <c r="TNR70" s="38"/>
      <c r="TNS70" s="38"/>
      <c r="TNT70" s="38"/>
      <c r="TNU70" s="38"/>
      <c r="TNV70" s="38"/>
      <c r="TNW70" s="38"/>
      <c r="TNX70" s="38"/>
      <c r="TNY70" s="38"/>
      <c r="TNZ70" s="38"/>
      <c r="TOA70" s="38"/>
      <c r="TOB70" s="38"/>
      <c r="TOC70" s="38"/>
      <c r="TOD70" s="38"/>
      <c r="TOE70" s="38"/>
      <c r="TOF70" s="38"/>
      <c r="TOG70" s="38"/>
      <c r="TOH70" s="38"/>
      <c r="TOI70" s="38"/>
      <c r="TOJ70" s="38"/>
      <c r="TOK70" s="38"/>
      <c r="TOL70" s="38"/>
      <c r="TOM70" s="38"/>
      <c r="TON70" s="38"/>
      <c r="TOO70" s="38"/>
      <c r="TOP70" s="38"/>
      <c r="TOQ70" s="38"/>
      <c r="TOR70" s="38"/>
      <c r="TOS70" s="38"/>
      <c r="TOT70" s="38"/>
      <c r="TOU70" s="38"/>
      <c r="TOV70" s="38"/>
      <c r="TOW70" s="38"/>
      <c r="TOX70" s="38"/>
      <c r="TOY70" s="38"/>
      <c r="TOZ70" s="38"/>
      <c r="TPA70" s="38"/>
      <c r="TPB70" s="38"/>
      <c r="TPC70" s="38"/>
      <c r="TPD70" s="38"/>
      <c r="TPE70" s="38"/>
      <c r="TPF70" s="38"/>
      <c r="TPG70" s="38"/>
      <c r="TPH70" s="38"/>
      <c r="TPI70" s="38"/>
      <c r="TPJ70" s="38"/>
      <c r="TPK70" s="38"/>
      <c r="TPL70" s="38"/>
      <c r="TPM70" s="38"/>
      <c r="TPN70" s="38"/>
      <c r="TPO70" s="38"/>
      <c r="TPP70" s="38"/>
      <c r="TPQ70" s="38"/>
      <c r="TPR70" s="38"/>
      <c r="TPS70" s="38"/>
      <c r="TPT70" s="38"/>
      <c r="TPU70" s="38"/>
      <c r="TPV70" s="38"/>
      <c r="TPW70" s="38"/>
      <c r="TPX70" s="38"/>
      <c r="TPY70" s="38"/>
      <c r="TPZ70" s="38"/>
      <c r="TQA70" s="38"/>
      <c r="TQB70" s="38"/>
      <c r="TQC70" s="38"/>
      <c r="TQD70" s="38"/>
      <c r="TQE70" s="38"/>
      <c r="TQF70" s="38"/>
      <c r="TQG70" s="38"/>
      <c r="TQH70" s="38"/>
      <c r="TQI70" s="38"/>
      <c r="TQJ70" s="38"/>
      <c r="TQK70" s="38"/>
      <c r="TQL70" s="38"/>
      <c r="TQM70" s="38"/>
      <c r="TQN70" s="38"/>
      <c r="TQO70" s="38"/>
      <c r="TQP70" s="38"/>
      <c r="TQQ70" s="38"/>
      <c r="TQR70" s="38"/>
      <c r="TQS70" s="38"/>
      <c r="TQT70" s="38"/>
      <c r="TQU70" s="38"/>
      <c r="TQV70" s="38"/>
      <c r="TQW70" s="38"/>
      <c r="TQX70" s="38"/>
      <c r="TQY70" s="38"/>
      <c r="TQZ70" s="38"/>
      <c r="TRA70" s="38"/>
      <c r="TRB70" s="38"/>
      <c r="TRC70" s="38"/>
      <c r="TRD70" s="38"/>
      <c r="TRE70" s="38"/>
      <c r="TRF70" s="38"/>
      <c r="TRG70" s="38"/>
      <c r="TRH70" s="38"/>
      <c r="TRI70" s="38"/>
      <c r="TRJ70" s="38"/>
      <c r="TRK70" s="38"/>
      <c r="TRL70" s="38"/>
      <c r="TRM70" s="38"/>
      <c r="TRN70" s="38"/>
      <c r="TRO70" s="38"/>
      <c r="TRP70" s="38"/>
      <c r="TRQ70" s="38"/>
      <c r="TRR70" s="38"/>
      <c r="TRS70" s="38"/>
      <c r="TRT70" s="38"/>
      <c r="TRU70" s="38"/>
      <c r="TRV70" s="38"/>
      <c r="TRW70" s="38"/>
      <c r="TRX70" s="38"/>
      <c r="TRY70" s="38"/>
      <c r="TRZ70" s="38"/>
      <c r="TSA70" s="38"/>
      <c r="TSB70" s="38"/>
      <c r="TSC70" s="38"/>
      <c r="TSD70" s="38"/>
      <c r="TSE70" s="38"/>
      <c r="TSF70" s="38"/>
      <c r="TSG70" s="38"/>
      <c r="TSH70" s="38"/>
      <c r="TSI70" s="38"/>
      <c r="TSJ70" s="38"/>
      <c r="TSK70" s="38"/>
      <c r="TSL70" s="38"/>
      <c r="TSM70" s="38"/>
      <c r="TSN70" s="38"/>
      <c r="TSO70" s="38"/>
      <c r="TSP70" s="38"/>
      <c r="TSQ70" s="38"/>
      <c r="TSR70" s="38"/>
      <c r="TSS70" s="38"/>
      <c r="TST70" s="38"/>
      <c r="TSU70" s="38"/>
      <c r="TSV70" s="38"/>
      <c r="TSW70" s="38"/>
      <c r="TSX70" s="38"/>
      <c r="TSY70" s="38"/>
      <c r="TSZ70" s="38"/>
      <c r="TTA70" s="38"/>
      <c r="TTB70" s="38"/>
      <c r="TTC70" s="38"/>
      <c r="TTD70" s="38"/>
      <c r="TTE70" s="38"/>
      <c r="TTF70" s="38"/>
      <c r="TTG70" s="38"/>
      <c r="TTH70" s="38"/>
      <c r="TTI70" s="38"/>
      <c r="TTJ70" s="38"/>
      <c r="TTK70" s="38"/>
      <c r="TTL70" s="38"/>
      <c r="TTM70" s="38"/>
      <c r="TTN70" s="38"/>
      <c r="TTO70" s="38"/>
      <c r="TTP70" s="38"/>
      <c r="TTQ70" s="38"/>
      <c r="TTR70" s="38"/>
      <c r="TTS70" s="38"/>
      <c r="TTT70" s="38"/>
      <c r="TTU70" s="38"/>
      <c r="TTV70" s="38"/>
      <c r="TTW70" s="38"/>
      <c r="TTX70" s="38"/>
      <c r="TTY70" s="38"/>
      <c r="TTZ70" s="38"/>
      <c r="TUA70" s="38"/>
      <c r="TUB70" s="38"/>
      <c r="TUC70" s="38"/>
      <c r="TUD70" s="38"/>
      <c r="TUE70" s="38"/>
      <c r="TUF70" s="38"/>
      <c r="TUG70" s="38"/>
      <c r="TUH70" s="38"/>
      <c r="TUI70" s="38"/>
      <c r="TUJ70" s="38"/>
      <c r="TUK70" s="38"/>
      <c r="TUL70" s="38"/>
      <c r="TUM70" s="38"/>
      <c r="TUN70" s="38"/>
      <c r="TUO70" s="38"/>
      <c r="TUP70" s="38"/>
      <c r="TUQ70" s="38"/>
      <c r="TUR70" s="38"/>
      <c r="TUS70" s="38"/>
      <c r="TUT70" s="38"/>
      <c r="TUU70" s="38"/>
      <c r="TUV70" s="38"/>
      <c r="TUW70" s="38"/>
      <c r="TUX70" s="38"/>
      <c r="TUY70" s="38"/>
      <c r="TUZ70" s="38"/>
      <c r="TVA70" s="38"/>
      <c r="TVB70" s="38"/>
      <c r="TVC70" s="38"/>
      <c r="TVD70" s="38"/>
      <c r="TVE70" s="38"/>
      <c r="TVF70" s="38"/>
      <c r="TVG70" s="38"/>
      <c r="TVH70" s="38"/>
      <c r="TVI70" s="38"/>
      <c r="TVJ70" s="38"/>
      <c r="TVK70" s="38"/>
      <c r="TVL70" s="38"/>
      <c r="TVM70" s="38"/>
      <c r="TVN70" s="38"/>
      <c r="TVO70" s="38"/>
      <c r="TVP70" s="38"/>
      <c r="TVQ70" s="38"/>
      <c r="TVR70" s="38"/>
      <c r="TVS70" s="38"/>
      <c r="TVT70" s="38"/>
      <c r="TVU70" s="38"/>
      <c r="TVV70" s="38"/>
      <c r="TVW70" s="38"/>
      <c r="TVX70" s="38"/>
      <c r="TVY70" s="38"/>
      <c r="TVZ70" s="38"/>
      <c r="TWA70" s="38"/>
      <c r="TWB70" s="38"/>
      <c r="TWC70" s="38"/>
      <c r="TWD70" s="38"/>
      <c r="TWE70" s="38"/>
      <c r="TWF70" s="38"/>
      <c r="TWG70" s="38"/>
      <c r="TWH70" s="38"/>
      <c r="TWI70" s="38"/>
      <c r="TWJ70" s="38"/>
      <c r="TWK70" s="38"/>
      <c r="TWL70" s="38"/>
      <c r="TWM70" s="38"/>
      <c r="TWN70" s="38"/>
      <c r="TWO70" s="38"/>
      <c r="TWP70" s="38"/>
      <c r="TWQ70" s="38"/>
      <c r="TWR70" s="38"/>
      <c r="TWS70" s="38"/>
      <c r="TWT70" s="38"/>
      <c r="TWU70" s="38"/>
      <c r="TWV70" s="38"/>
      <c r="TWW70" s="38"/>
      <c r="TWX70" s="38"/>
      <c r="TWY70" s="38"/>
      <c r="TWZ70" s="38"/>
      <c r="TXA70" s="38"/>
      <c r="TXB70" s="38"/>
      <c r="TXC70" s="38"/>
      <c r="TXD70" s="38"/>
      <c r="TXE70" s="38"/>
      <c r="TXF70" s="38"/>
      <c r="TXG70" s="38"/>
      <c r="TXH70" s="38"/>
      <c r="TXI70" s="38"/>
      <c r="TXJ70" s="38"/>
      <c r="TXK70" s="38"/>
      <c r="TXL70" s="38"/>
      <c r="TXM70" s="38"/>
      <c r="TXN70" s="38"/>
      <c r="TXO70" s="38"/>
      <c r="TXP70" s="38"/>
      <c r="TXQ70" s="38"/>
      <c r="TXR70" s="38"/>
      <c r="TXS70" s="38"/>
      <c r="TXT70" s="38"/>
      <c r="TXU70" s="38"/>
      <c r="TXV70" s="38"/>
      <c r="TXW70" s="38"/>
      <c r="TXX70" s="38"/>
      <c r="TXY70" s="38"/>
      <c r="TXZ70" s="38"/>
      <c r="TYA70" s="38"/>
      <c r="TYB70" s="38"/>
      <c r="TYC70" s="38"/>
      <c r="TYD70" s="38"/>
      <c r="TYE70" s="38"/>
      <c r="TYF70" s="38"/>
      <c r="TYG70" s="38"/>
      <c r="TYH70" s="38"/>
      <c r="TYI70" s="38"/>
      <c r="TYJ70" s="38"/>
      <c r="TYK70" s="38"/>
      <c r="TYL70" s="38"/>
      <c r="TYM70" s="38"/>
      <c r="TYN70" s="38"/>
      <c r="TYO70" s="38"/>
      <c r="TYP70" s="38"/>
      <c r="TYQ70" s="38"/>
      <c r="TYR70" s="38"/>
      <c r="TYS70" s="38"/>
      <c r="TYT70" s="38"/>
      <c r="TYU70" s="38"/>
      <c r="TYV70" s="38"/>
      <c r="TYW70" s="38"/>
      <c r="TYX70" s="38"/>
      <c r="TYY70" s="38"/>
      <c r="TYZ70" s="38"/>
      <c r="TZA70" s="38"/>
      <c r="TZB70" s="38"/>
      <c r="TZC70" s="38"/>
      <c r="TZD70" s="38"/>
      <c r="TZE70" s="38"/>
      <c r="TZF70" s="38"/>
      <c r="TZG70" s="38"/>
      <c r="TZH70" s="38"/>
      <c r="TZI70" s="38"/>
      <c r="TZJ70" s="38"/>
      <c r="TZK70" s="38"/>
      <c r="TZL70" s="38"/>
      <c r="TZM70" s="38"/>
      <c r="TZN70" s="38"/>
      <c r="TZO70" s="38"/>
      <c r="TZP70" s="38"/>
      <c r="TZQ70" s="38"/>
      <c r="TZR70" s="38"/>
      <c r="TZS70" s="38"/>
      <c r="TZT70" s="38"/>
      <c r="TZU70" s="38"/>
      <c r="TZV70" s="38"/>
      <c r="TZW70" s="38"/>
      <c r="TZX70" s="38"/>
      <c r="TZY70" s="38"/>
      <c r="TZZ70" s="38"/>
      <c r="UAA70" s="38"/>
      <c r="UAB70" s="38"/>
      <c r="UAC70" s="38"/>
      <c r="UAD70" s="38"/>
      <c r="UAE70" s="38"/>
      <c r="UAF70" s="38"/>
      <c r="UAG70" s="38"/>
      <c r="UAH70" s="38"/>
      <c r="UAI70" s="38"/>
      <c r="UAJ70" s="38"/>
      <c r="UAK70" s="38"/>
      <c r="UAL70" s="38"/>
      <c r="UAM70" s="38"/>
      <c r="UAN70" s="38"/>
      <c r="UAO70" s="38"/>
      <c r="UAP70" s="38"/>
      <c r="UAQ70" s="38"/>
      <c r="UAR70" s="38"/>
      <c r="UAS70" s="38"/>
      <c r="UAT70" s="38"/>
      <c r="UAU70" s="38"/>
      <c r="UAV70" s="38"/>
      <c r="UAW70" s="38"/>
      <c r="UAX70" s="38"/>
      <c r="UAY70" s="38"/>
      <c r="UAZ70" s="38"/>
      <c r="UBA70" s="38"/>
      <c r="UBB70" s="38"/>
      <c r="UBC70" s="38"/>
      <c r="UBD70" s="38"/>
      <c r="UBE70" s="38"/>
      <c r="UBF70" s="38"/>
      <c r="UBG70" s="38"/>
      <c r="UBH70" s="38"/>
      <c r="UBI70" s="38"/>
      <c r="UBJ70" s="38"/>
      <c r="UBK70" s="38"/>
      <c r="UBL70" s="38"/>
      <c r="UBM70" s="38"/>
      <c r="UBN70" s="38"/>
      <c r="UBO70" s="38"/>
      <c r="UBP70" s="38"/>
      <c r="UBQ70" s="38"/>
      <c r="UBR70" s="38"/>
      <c r="UBS70" s="38"/>
      <c r="UBT70" s="38"/>
      <c r="UBU70" s="38"/>
      <c r="UBV70" s="38"/>
      <c r="UBW70" s="38"/>
      <c r="UBX70" s="38"/>
      <c r="UBY70" s="38"/>
      <c r="UBZ70" s="38"/>
      <c r="UCA70" s="38"/>
      <c r="UCB70" s="38"/>
      <c r="UCC70" s="38"/>
      <c r="UCD70" s="38"/>
      <c r="UCE70" s="38"/>
      <c r="UCF70" s="38"/>
      <c r="UCG70" s="38"/>
      <c r="UCH70" s="38"/>
      <c r="UCI70" s="38"/>
      <c r="UCJ70" s="38"/>
      <c r="UCK70" s="38"/>
      <c r="UCL70" s="38"/>
      <c r="UCM70" s="38"/>
      <c r="UCN70" s="38"/>
      <c r="UCO70" s="38"/>
      <c r="UCP70" s="38"/>
      <c r="UCQ70" s="38"/>
      <c r="UCR70" s="38"/>
      <c r="UCS70" s="38"/>
      <c r="UCT70" s="38"/>
      <c r="UCU70" s="38"/>
      <c r="UCV70" s="38"/>
      <c r="UCW70" s="38"/>
      <c r="UCX70" s="38"/>
      <c r="UCY70" s="38"/>
      <c r="UCZ70" s="38"/>
      <c r="UDA70" s="38"/>
      <c r="UDB70" s="38"/>
      <c r="UDC70" s="38"/>
      <c r="UDD70" s="38"/>
      <c r="UDE70" s="38"/>
      <c r="UDF70" s="38"/>
      <c r="UDG70" s="38"/>
      <c r="UDH70" s="38"/>
      <c r="UDI70" s="38"/>
      <c r="UDJ70" s="38"/>
      <c r="UDK70" s="38"/>
      <c r="UDL70" s="38"/>
      <c r="UDM70" s="38"/>
      <c r="UDN70" s="38"/>
      <c r="UDO70" s="38"/>
      <c r="UDP70" s="38"/>
      <c r="UDQ70" s="38"/>
      <c r="UDR70" s="38"/>
      <c r="UDS70" s="38"/>
      <c r="UDT70" s="38"/>
      <c r="UDU70" s="38"/>
      <c r="UDV70" s="38"/>
      <c r="UDW70" s="38"/>
      <c r="UDX70" s="38"/>
      <c r="UDY70" s="38"/>
      <c r="UDZ70" s="38"/>
      <c r="UEA70" s="38"/>
      <c r="UEB70" s="38"/>
      <c r="UEC70" s="38"/>
      <c r="UED70" s="38"/>
      <c r="UEE70" s="38"/>
      <c r="UEF70" s="38"/>
      <c r="UEG70" s="38"/>
      <c r="UEH70" s="38"/>
      <c r="UEI70" s="38"/>
      <c r="UEJ70" s="38"/>
      <c r="UEK70" s="38"/>
      <c r="UEL70" s="38"/>
      <c r="UEM70" s="38"/>
      <c r="UEN70" s="38"/>
      <c r="UEO70" s="38"/>
      <c r="UEP70" s="38"/>
      <c r="UEQ70" s="38"/>
      <c r="UER70" s="38"/>
      <c r="UES70" s="38"/>
      <c r="UET70" s="38"/>
      <c r="UEU70" s="38"/>
      <c r="UEV70" s="38"/>
      <c r="UEW70" s="38"/>
      <c r="UEX70" s="38"/>
      <c r="UEY70" s="38"/>
      <c r="UEZ70" s="38"/>
      <c r="UFA70" s="38"/>
      <c r="UFB70" s="38"/>
      <c r="UFC70" s="38"/>
      <c r="UFD70" s="38"/>
      <c r="UFE70" s="38"/>
      <c r="UFF70" s="38"/>
      <c r="UFG70" s="38"/>
      <c r="UFH70" s="38"/>
      <c r="UFI70" s="38"/>
      <c r="UFJ70" s="38"/>
      <c r="UFK70" s="38"/>
      <c r="UFL70" s="38"/>
      <c r="UFM70" s="38"/>
      <c r="UFN70" s="38"/>
      <c r="UFO70" s="38"/>
      <c r="UFP70" s="38"/>
      <c r="UFQ70" s="38"/>
      <c r="UFR70" s="38"/>
      <c r="UFS70" s="38"/>
      <c r="UFT70" s="38"/>
      <c r="UFU70" s="38"/>
      <c r="UFV70" s="38"/>
      <c r="UFW70" s="38"/>
      <c r="UFX70" s="38"/>
      <c r="UFY70" s="38"/>
      <c r="UFZ70" s="38"/>
      <c r="UGA70" s="38"/>
      <c r="UGB70" s="38"/>
      <c r="UGC70" s="38"/>
      <c r="UGD70" s="38"/>
      <c r="UGE70" s="38"/>
      <c r="UGF70" s="38"/>
      <c r="UGG70" s="38"/>
      <c r="UGH70" s="38"/>
      <c r="UGI70" s="38"/>
      <c r="UGJ70" s="38"/>
      <c r="UGK70" s="38"/>
      <c r="UGL70" s="38"/>
      <c r="UGM70" s="38"/>
      <c r="UGN70" s="38"/>
      <c r="UGO70" s="38"/>
      <c r="UGP70" s="38"/>
      <c r="UGQ70" s="38"/>
      <c r="UGR70" s="38"/>
      <c r="UGS70" s="38"/>
      <c r="UGT70" s="38"/>
      <c r="UGU70" s="38"/>
      <c r="UGV70" s="38"/>
      <c r="UGW70" s="38"/>
      <c r="UGX70" s="38"/>
      <c r="UGY70" s="38"/>
      <c r="UGZ70" s="38"/>
      <c r="UHA70" s="38"/>
      <c r="UHB70" s="38"/>
      <c r="UHC70" s="38"/>
      <c r="UHD70" s="38"/>
      <c r="UHE70" s="38"/>
      <c r="UHF70" s="38"/>
      <c r="UHG70" s="38"/>
      <c r="UHH70" s="38"/>
      <c r="UHI70" s="38"/>
      <c r="UHJ70" s="38"/>
      <c r="UHK70" s="38"/>
      <c r="UHL70" s="38"/>
      <c r="UHM70" s="38"/>
      <c r="UHN70" s="38"/>
      <c r="UHO70" s="38"/>
      <c r="UHP70" s="38"/>
      <c r="UHQ70" s="38"/>
      <c r="UHR70" s="38"/>
      <c r="UHS70" s="38"/>
      <c r="UHT70" s="38"/>
      <c r="UHU70" s="38"/>
      <c r="UHV70" s="38"/>
      <c r="UHW70" s="38"/>
      <c r="UHX70" s="38"/>
      <c r="UHY70" s="38"/>
      <c r="UHZ70" s="38"/>
      <c r="UIA70" s="38"/>
      <c r="UIB70" s="38"/>
      <c r="UIC70" s="38"/>
      <c r="UID70" s="38"/>
      <c r="UIE70" s="38"/>
      <c r="UIF70" s="38"/>
      <c r="UIG70" s="38"/>
      <c r="UIH70" s="38"/>
      <c r="UII70" s="38"/>
      <c r="UIJ70" s="38"/>
      <c r="UIK70" s="38"/>
      <c r="UIL70" s="38"/>
      <c r="UIM70" s="38"/>
      <c r="UIN70" s="38"/>
      <c r="UIO70" s="38"/>
      <c r="UIP70" s="38"/>
      <c r="UIQ70" s="38"/>
      <c r="UIR70" s="38"/>
      <c r="UIS70" s="38"/>
      <c r="UIT70" s="38"/>
      <c r="UIU70" s="38"/>
      <c r="UIV70" s="38"/>
      <c r="UIW70" s="38"/>
      <c r="UIX70" s="38"/>
      <c r="UIY70" s="38"/>
      <c r="UIZ70" s="38"/>
      <c r="UJA70" s="38"/>
      <c r="UJB70" s="38"/>
      <c r="UJC70" s="38"/>
      <c r="UJD70" s="38"/>
      <c r="UJE70" s="38"/>
      <c r="UJF70" s="38"/>
      <c r="UJG70" s="38"/>
      <c r="UJH70" s="38"/>
      <c r="UJI70" s="38"/>
      <c r="UJJ70" s="38"/>
      <c r="UJK70" s="38"/>
      <c r="UJL70" s="38"/>
      <c r="UJM70" s="38"/>
      <c r="UJN70" s="38"/>
      <c r="UJO70" s="38"/>
      <c r="UJP70" s="38"/>
      <c r="UJQ70" s="38"/>
      <c r="UJR70" s="38"/>
      <c r="UJS70" s="38"/>
      <c r="UJT70" s="38"/>
      <c r="UJU70" s="38"/>
      <c r="UJV70" s="38"/>
      <c r="UJW70" s="38"/>
      <c r="UJX70" s="38"/>
      <c r="UJY70" s="38"/>
      <c r="UJZ70" s="38"/>
      <c r="UKA70" s="38"/>
      <c r="UKB70" s="38"/>
      <c r="UKC70" s="38"/>
      <c r="UKD70" s="38"/>
      <c r="UKE70" s="38"/>
      <c r="UKF70" s="38"/>
      <c r="UKG70" s="38"/>
      <c r="UKH70" s="38"/>
      <c r="UKI70" s="38"/>
      <c r="UKJ70" s="38"/>
      <c r="UKK70" s="38"/>
      <c r="UKL70" s="38"/>
      <c r="UKM70" s="38"/>
      <c r="UKN70" s="38"/>
      <c r="UKO70" s="38"/>
      <c r="UKP70" s="38"/>
      <c r="UKQ70" s="38"/>
      <c r="UKR70" s="38"/>
      <c r="UKS70" s="38"/>
      <c r="UKT70" s="38"/>
      <c r="UKU70" s="38"/>
      <c r="UKV70" s="38"/>
      <c r="UKW70" s="38"/>
      <c r="UKX70" s="38"/>
      <c r="UKY70" s="38"/>
      <c r="UKZ70" s="38"/>
      <c r="ULA70" s="38"/>
      <c r="ULB70" s="38"/>
      <c r="ULC70" s="38"/>
      <c r="ULD70" s="38"/>
      <c r="ULE70" s="38"/>
      <c r="ULF70" s="38"/>
      <c r="ULG70" s="38"/>
      <c r="ULH70" s="38"/>
      <c r="ULI70" s="38"/>
      <c r="ULJ70" s="38"/>
      <c r="ULK70" s="38"/>
      <c r="ULL70" s="38"/>
      <c r="ULM70" s="38"/>
      <c r="ULN70" s="38"/>
      <c r="ULO70" s="38"/>
      <c r="ULP70" s="38"/>
      <c r="ULQ70" s="38"/>
      <c r="ULR70" s="38"/>
      <c r="ULS70" s="38"/>
      <c r="ULT70" s="38"/>
      <c r="ULU70" s="38"/>
      <c r="ULV70" s="38"/>
      <c r="ULW70" s="38"/>
      <c r="ULX70" s="38"/>
      <c r="ULY70" s="38"/>
      <c r="ULZ70" s="38"/>
      <c r="UMA70" s="38"/>
      <c r="UMB70" s="38"/>
      <c r="UMC70" s="38"/>
      <c r="UMD70" s="38"/>
      <c r="UME70" s="38"/>
      <c r="UMF70" s="38"/>
      <c r="UMG70" s="38"/>
      <c r="UMH70" s="38"/>
      <c r="UMI70" s="38"/>
      <c r="UMJ70" s="38"/>
      <c r="UMK70" s="38"/>
      <c r="UML70" s="38"/>
      <c r="UMM70" s="38"/>
      <c r="UMN70" s="38"/>
      <c r="UMO70" s="38"/>
      <c r="UMP70" s="38"/>
      <c r="UMQ70" s="38"/>
      <c r="UMR70" s="38"/>
      <c r="UMS70" s="38"/>
      <c r="UMT70" s="38"/>
      <c r="UMU70" s="38"/>
      <c r="UMV70" s="38"/>
      <c r="UMW70" s="38"/>
      <c r="UMX70" s="38"/>
      <c r="UMY70" s="38"/>
      <c r="UMZ70" s="38"/>
      <c r="UNA70" s="38"/>
      <c r="UNB70" s="38"/>
      <c r="UNC70" s="38"/>
      <c r="UND70" s="38"/>
      <c r="UNE70" s="38"/>
      <c r="UNF70" s="38"/>
      <c r="UNG70" s="38"/>
      <c r="UNH70" s="38"/>
      <c r="UNI70" s="38"/>
      <c r="UNJ70" s="38"/>
      <c r="UNK70" s="38"/>
      <c r="UNL70" s="38"/>
      <c r="UNM70" s="38"/>
      <c r="UNN70" s="38"/>
      <c r="UNO70" s="38"/>
      <c r="UNP70" s="38"/>
      <c r="UNQ70" s="38"/>
      <c r="UNR70" s="38"/>
      <c r="UNS70" s="38"/>
      <c r="UNT70" s="38"/>
      <c r="UNU70" s="38"/>
      <c r="UNV70" s="38"/>
      <c r="UNW70" s="38"/>
      <c r="UNX70" s="38"/>
      <c r="UNY70" s="38"/>
      <c r="UNZ70" s="38"/>
      <c r="UOA70" s="38"/>
      <c r="UOB70" s="38"/>
      <c r="UOC70" s="38"/>
      <c r="UOD70" s="38"/>
      <c r="UOE70" s="38"/>
      <c r="UOF70" s="38"/>
      <c r="UOG70" s="38"/>
      <c r="UOH70" s="38"/>
      <c r="UOI70" s="38"/>
      <c r="UOJ70" s="38"/>
      <c r="UOK70" s="38"/>
      <c r="UOL70" s="38"/>
      <c r="UOM70" s="38"/>
      <c r="UON70" s="38"/>
      <c r="UOO70" s="38"/>
      <c r="UOP70" s="38"/>
      <c r="UOQ70" s="38"/>
      <c r="UOR70" s="38"/>
      <c r="UOS70" s="38"/>
      <c r="UOT70" s="38"/>
      <c r="UOU70" s="38"/>
      <c r="UOV70" s="38"/>
      <c r="UOW70" s="38"/>
      <c r="UOX70" s="38"/>
      <c r="UOY70" s="38"/>
      <c r="UOZ70" s="38"/>
      <c r="UPA70" s="38"/>
      <c r="UPB70" s="38"/>
      <c r="UPC70" s="38"/>
      <c r="UPD70" s="38"/>
      <c r="UPE70" s="38"/>
      <c r="UPF70" s="38"/>
      <c r="UPG70" s="38"/>
      <c r="UPH70" s="38"/>
      <c r="UPI70" s="38"/>
      <c r="UPJ70" s="38"/>
      <c r="UPK70" s="38"/>
      <c r="UPL70" s="38"/>
      <c r="UPM70" s="38"/>
      <c r="UPN70" s="38"/>
      <c r="UPO70" s="38"/>
      <c r="UPP70" s="38"/>
      <c r="UPQ70" s="38"/>
      <c r="UPR70" s="38"/>
      <c r="UPS70" s="38"/>
      <c r="UPT70" s="38"/>
      <c r="UPU70" s="38"/>
      <c r="UPV70" s="38"/>
      <c r="UPW70" s="38"/>
      <c r="UPX70" s="38"/>
      <c r="UPY70" s="38"/>
      <c r="UPZ70" s="38"/>
      <c r="UQA70" s="38"/>
      <c r="UQB70" s="38"/>
      <c r="UQC70" s="38"/>
      <c r="UQD70" s="38"/>
      <c r="UQE70" s="38"/>
      <c r="UQF70" s="38"/>
      <c r="UQG70" s="38"/>
      <c r="UQH70" s="38"/>
      <c r="UQI70" s="38"/>
      <c r="UQJ70" s="38"/>
      <c r="UQK70" s="38"/>
      <c r="UQL70" s="38"/>
      <c r="UQM70" s="38"/>
      <c r="UQN70" s="38"/>
      <c r="UQO70" s="38"/>
      <c r="UQP70" s="38"/>
      <c r="UQQ70" s="38"/>
      <c r="UQR70" s="38"/>
      <c r="UQS70" s="38"/>
      <c r="UQT70" s="38"/>
      <c r="UQU70" s="38"/>
      <c r="UQV70" s="38"/>
      <c r="UQW70" s="38"/>
      <c r="UQX70" s="38"/>
      <c r="UQY70" s="38"/>
      <c r="UQZ70" s="38"/>
      <c r="URA70" s="38"/>
      <c r="URB70" s="38"/>
      <c r="URC70" s="38"/>
      <c r="URD70" s="38"/>
      <c r="URE70" s="38"/>
      <c r="URF70" s="38"/>
      <c r="URG70" s="38"/>
      <c r="URH70" s="38"/>
      <c r="URI70" s="38"/>
      <c r="URJ70" s="38"/>
      <c r="URK70" s="38"/>
      <c r="URL70" s="38"/>
      <c r="URM70" s="38"/>
      <c r="URN70" s="38"/>
      <c r="URO70" s="38"/>
      <c r="URP70" s="38"/>
      <c r="URQ70" s="38"/>
      <c r="URR70" s="38"/>
      <c r="URS70" s="38"/>
      <c r="URT70" s="38"/>
      <c r="URU70" s="38"/>
      <c r="URV70" s="38"/>
      <c r="URW70" s="38"/>
      <c r="URX70" s="38"/>
      <c r="URY70" s="38"/>
      <c r="URZ70" s="38"/>
      <c r="USA70" s="38"/>
      <c r="USB70" s="38"/>
      <c r="USC70" s="38"/>
      <c r="USD70" s="38"/>
      <c r="USE70" s="38"/>
      <c r="USF70" s="38"/>
      <c r="USG70" s="38"/>
      <c r="USH70" s="38"/>
      <c r="USI70" s="38"/>
      <c r="USJ70" s="38"/>
      <c r="USK70" s="38"/>
      <c r="USL70" s="38"/>
      <c r="USM70" s="38"/>
      <c r="USN70" s="38"/>
      <c r="USO70" s="38"/>
      <c r="USP70" s="38"/>
      <c r="USQ70" s="38"/>
      <c r="USR70" s="38"/>
      <c r="USS70" s="38"/>
      <c r="UST70" s="38"/>
      <c r="USU70" s="38"/>
      <c r="USV70" s="38"/>
      <c r="USW70" s="38"/>
      <c r="USX70" s="38"/>
      <c r="USY70" s="38"/>
      <c r="USZ70" s="38"/>
      <c r="UTA70" s="38"/>
      <c r="UTB70" s="38"/>
      <c r="UTC70" s="38"/>
      <c r="UTD70" s="38"/>
      <c r="UTE70" s="38"/>
      <c r="UTF70" s="38"/>
      <c r="UTG70" s="38"/>
      <c r="UTH70" s="38"/>
      <c r="UTI70" s="38"/>
      <c r="UTJ70" s="38"/>
      <c r="UTK70" s="38"/>
      <c r="UTL70" s="38"/>
      <c r="UTM70" s="38"/>
      <c r="UTN70" s="38"/>
      <c r="UTO70" s="38"/>
      <c r="UTP70" s="38"/>
      <c r="UTQ70" s="38"/>
      <c r="UTR70" s="38"/>
      <c r="UTS70" s="38"/>
      <c r="UTT70" s="38"/>
      <c r="UTU70" s="38"/>
      <c r="UTV70" s="38"/>
      <c r="UTW70" s="38"/>
      <c r="UTX70" s="38"/>
      <c r="UTY70" s="38"/>
      <c r="UTZ70" s="38"/>
      <c r="UUA70" s="38"/>
      <c r="UUB70" s="38"/>
      <c r="UUC70" s="38"/>
      <c r="UUD70" s="38"/>
      <c r="UUE70" s="38"/>
      <c r="UUF70" s="38"/>
      <c r="UUG70" s="38"/>
      <c r="UUH70" s="38"/>
      <c r="UUI70" s="38"/>
      <c r="UUJ70" s="38"/>
      <c r="UUK70" s="38"/>
      <c r="UUL70" s="38"/>
      <c r="UUM70" s="38"/>
      <c r="UUN70" s="38"/>
      <c r="UUO70" s="38"/>
      <c r="UUP70" s="38"/>
      <c r="UUQ70" s="38"/>
      <c r="UUR70" s="38"/>
      <c r="UUS70" s="38"/>
      <c r="UUT70" s="38"/>
      <c r="UUU70" s="38"/>
      <c r="UUV70" s="38"/>
      <c r="UUW70" s="38"/>
      <c r="UUX70" s="38"/>
      <c r="UUY70" s="38"/>
      <c r="UUZ70" s="38"/>
      <c r="UVA70" s="38"/>
      <c r="UVB70" s="38"/>
      <c r="UVC70" s="38"/>
      <c r="UVD70" s="38"/>
      <c r="UVE70" s="38"/>
      <c r="UVF70" s="38"/>
      <c r="UVG70" s="38"/>
      <c r="UVH70" s="38"/>
      <c r="UVI70" s="38"/>
      <c r="UVJ70" s="38"/>
      <c r="UVK70" s="38"/>
      <c r="UVL70" s="38"/>
      <c r="UVM70" s="38"/>
      <c r="UVN70" s="38"/>
      <c r="UVO70" s="38"/>
      <c r="UVP70" s="38"/>
      <c r="UVQ70" s="38"/>
      <c r="UVR70" s="38"/>
      <c r="UVS70" s="38"/>
      <c r="UVT70" s="38"/>
      <c r="UVU70" s="38"/>
      <c r="UVV70" s="38"/>
      <c r="UVW70" s="38"/>
      <c r="UVX70" s="38"/>
      <c r="UVY70" s="38"/>
      <c r="UVZ70" s="38"/>
      <c r="UWA70" s="38"/>
      <c r="UWB70" s="38"/>
      <c r="UWC70" s="38"/>
      <c r="UWD70" s="38"/>
      <c r="UWE70" s="38"/>
      <c r="UWF70" s="38"/>
      <c r="UWG70" s="38"/>
      <c r="UWH70" s="38"/>
      <c r="UWI70" s="38"/>
      <c r="UWJ70" s="38"/>
      <c r="UWK70" s="38"/>
      <c r="UWL70" s="38"/>
      <c r="UWM70" s="38"/>
      <c r="UWN70" s="38"/>
      <c r="UWO70" s="38"/>
      <c r="UWP70" s="38"/>
      <c r="UWQ70" s="38"/>
      <c r="UWR70" s="38"/>
      <c r="UWS70" s="38"/>
      <c r="UWT70" s="38"/>
      <c r="UWU70" s="38"/>
      <c r="UWV70" s="38"/>
      <c r="UWW70" s="38"/>
      <c r="UWX70" s="38"/>
      <c r="UWY70" s="38"/>
      <c r="UWZ70" s="38"/>
      <c r="UXA70" s="38"/>
      <c r="UXB70" s="38"/>
      <c r="UXC70" s="38"/>
      <c r="UXD70" s="38"/>
      <c r="UXE70" s="38"/>
      <c r="UXF70" s="38"/>
      <c r="UXG70" s="38"/>
      <c r="UXH70" s="38"/>
      <c r="UXI70" s="38"/>
      <c r="UXJ70" s="38"/>
      <c r="UXK70" s="38"/>
      <c r="UXL70" s="38"/>
      <c r="UXM70" s="38"/>
      <c r="UXN70" s="38"/>
      <c r="UXO70" s="38"/>
      <c r="UXP70" s="38"/>
      <c r="UXQ70" s="38"/>
      <c r="UXR70" s="38"/>
      <c r="UXS70" s="38"/>
      <c r="UXT70" s="38"/>
      <c r="UXU70" s="38"/>
      <c r="UXV70" s="38"/>
      <c r="UXW70" s="38"/>
      <c r="UXX70" s="38"/>
      <c r="UXY70" s="38"/>
      <c r="UXZ70" s="38"/>
      <c r="UYA70" s="38"/>
      <c r="UYB70" s="38"/>
      <c r="UYC70" s="38"/>
      <c r="UYD70" s="38"/>
      <c r="UYE70" s="38"/>
      <c r="UYF70" s="38"/>
      <c r="UYG70" s="38"/>
      <c r="UYH70" s="38"/>
      <c r="UYI70" s="38"/>
      <c r="UYJ70" s="38"/>
      <c r="UYK70" s="38"/>
      <c r="UYL70" s="38"/>
      <c r="UYM70" s="38"/>
      <c r="UYN70" s="38"/>
      <c r="UYO70" s="38"/>
      <c r="UYP70" s="38"/>
      <c r="UYQ70" s="38"/>
      <c r="UYR70" s="38"/>
      <c r="UYS70" s="38"/>
      <c r="UYT70" s="38"/>
      <c r="UYU70" s="38"/>
      <c r="UYV70" s="38"/>
      <c r="UYW70" s="38"/>
      <c r="UYX70" s="38"/>
      <c r="UYY70" s="38"/>
      <c r="UYZ70" s="38"/>
      <c r="UZA70" s="38"/>
      <c r="UZB70" s="38"/>
      <c r="UZC70" s="38"/>
      <c r="UZD70" s="38"/>
      <c r="UZE70" s="38"/>
      <c r="UZF70" s="38"/>
      <c r="UZG70" s="38"/>
      <c r="UZH70" s="38"/>
      <c r="UZI70" s="38"/>
      <c r="UZJ70" s="38"/>
      <c r="UZK70" s="38"/>
      <c r="UZL70" s="38"/>
      <c r="UZM70" s="38"/>
      <c r="UZN70" s="38"/>
      <c r="UZO70" s="38"/>
      <c r="UZP70" s="38"/>
      <c r="UZQ70" s="38"/>
      <c r="UZR70" s="38"/>
      <c r="UZS70" s="38"/>
      <c r="UZT70" s="38"/>
      <c r="UZU70" s="38"/>
      <c r="UZV70" s="38"/>
      <c r="UZW70" s="38"/>
      <c r="UZX70" s="38"/>
      <c r="UZY70" s="38"/>
      <c r="UZZ70" s="38"/>
      <c r="VAA70" s="38"/>
      <c r="VAB70" s="38"/>
      <c r="VAC70" s="38"/>
      <c r="VAD70" s="38"/>
      <c r="VAE70" s="38"/>
      <c r="VAF70" s="38"/>
      <c r="VAG70" s="38"/>
      <c r="VAH70" s="38"/>
      <c r="VAI70" s="38"/>
      <c r="VAJ70" s="38"/>
      <c r="VAK70" s="38"/>
      <c r="VAL70" s="38"/>
      <c r="VAM70" s="38"/>
      <c r="VAN70" s="38"/>
      <c r="VAO70" s="38"/>
      <c r="VAP70" s="38"/>
      <c r="VAQ70" s="38"/>
      <c r="VAR70" s="38"/>
      <c r="VAS70" s="38"/>
      <c r="VAT70" s="38"/>
      <c r="VAU70" s="38"/>
      <c r="VAV70" s="38"/>
      <c r="VAW70" s="38"/>
      <c r="VAX70" s="38"/>
      <c r="VAY70" s="38"/>
      <c r="VAZ70" s="38"/>
      <c r="VBA70" s="38"/>
      <c r="VBB70" s="38"/>
      <c r="VBC70" s="38"/>
      <c r="VBD70" s="38"/>
      <c r="VBE70" s="38"/>
      <c r="VBF70" s="38"/>
      <c r="VBG70" s="38"/>
      <c r="VBH70" s="38"/>
      <c r="VBI70" s="38"/>
      <c r="VBJ70" s="38"/>
      <c r="VBK70" s="38"/>
      <c r="VBL70" s="38"/>
      <c r="VBM70" s="38"/>
      <c r="VBN70" s="38"/>
      <c r="VBO70" s="38"/>
      <c r="VBP70" s="38"/>
      <c r="VBQ70" s="38"/>
      <c r="VBR70" s="38"/>
      <c r="VBS70" s="38"/>
      <c r="VBT70" s="38"/>
      <c r="VBU70" s="38"/>
      <c r="VBV70" s="38"/>
      <c r="VBW70" s="38"/>
      <c r="VBX70" s="38"/>
      <c r="VBY70" s="38"/>
      <c r="VBZ70" s="38"/>
      <c r="VCA70" s="38"/>
      <c r="VCB70" s="38"/>
      <c r="VCC70" s="38"/>
      <c r="VCD70" s="38"/>
      <c r="VCE70" s="38"/>
      <c r="VCF70" s="38"/>
      <c r="VCG70" s="38"/>
      <c r="VCH70" s="38"/>
      <c r="VCI70" s="38"/>
      <c r="VCJ70" s="38"/>
      <c r="VCK70" s="38"/>
      <c r="VCL70" s="38"/>
      <c r="VCM70" s="38"/>
      <c r="VCN70" s="38"/>
      <c r="VCO70" s="38"/>
      <c r="VCP70" s="38"/>
      <c r="VCQ70" s="38"/>
      <c r="VCR70" s="38"/>
      <c r="VCS70" s="38"/>
      <c r="VCT70" s="38"/>
      <c r="VCU70" s="38"/>
      <c r="VCV70" s="38"/>
      <c r="VCW70" s="38"/>
      <c r="VCX70" s="38"/>
      <c r="VCY70" s="38"/>
      <c r="VCZ70" s="38"/>
      <c r="VDA70" s="38"/>
      <c r="VDB70" s="38"/>
      <c r="VDC70" s="38"/>
      <c r="VDD70" s="38"/>
      <c r="VDE70" s="38"/>
      <c r="VDF70" s="38"/>
      <c r="VDG70" s="38"/>
      <c r="VDH70" s="38"/>
      <c r="VDI70" s="38"/>
      <c r="VDJ70" s="38"/>
      <c r="VDK70" s="38"/>
      <c r="VDL70" s="38"/>
      <c r="VDM70" s="38"/>
      <c r="VDN70" s="38"/>
      <c r="VDO70" s="38"/>
      <c r="VDP70" s="38"/>
      <c r="VDQ70" s="38"/>
      <c r="VDR70" s="38"/>
      <c r="VDS70" s="38"/>
      <c r="VDT70" s="38"/>
      <c r="VDU70" s="38"/>
      <c r="VDV70" s="38"/>
      <c r="VDW70" s="38"/>
      <c r="VDX70" s="38"/>
      <c r="VDY70" s="38"/>
      <c r="VDZ70" s="38"/>
      <c r="VEA70" s="38"/>
      <c r="VEB70" s="38"/>
      <c r="VEC70" s="38"/>
      <c r="VED70" s="38"/>
      <c r="VEE70" s="38"/>
      <c r="VEF70" s="38"/>
      <c r="VEG70" s="38"/>
      <c r="VEH70" s="38"/>
      <c r="VEI70" s="38"/>
      <c r="VEJ70" s="38"/>
      <c r="VEK70" s="38"/>
      <c r="VEL70" s="38"/>
      <c r="VEM70" s="38"/>
      <c r="VEN70" s="38"/>
      <c r="VEO70" s="38"/>
      <c r="VEP70" s="38"/>
      <c r="VEQ70" s="38"/>
      <c r="VER70" s="38"/>
      <c r="VES70" s="38"/>
      <c r="VET70" s="38"/>
      <c r="VEU70" s="38"/>
      <c r="VEV70" s="38"/>
      <c r="VEW70" s="38"/>
      <c r="VEX70" s="38"/>
      <c r="VEY70" s="38"/>
      <c r="VEZ70" s="38"/>
      <c r="VFA70" s="38"/>
      <c r="VFB70" s="38"/>
      <c r="VFC70" s="38"/>
      <c r="VFD70" s="38"/>
      <c r="VFE70" s="38"/>
      <c r="VFF70" s="38"/>
      <c r="VFG70" s="38"/>
      <c r="VFH70" s="38"/>
      <c r="VFI70" s="38"/>
      <c r="VFJ70" s="38"/>
      <c r="VFK70" s="38"/>
      <c r="VFL70" s="38"/>
      <c r="VFM70" s="38"/>
      <c r="VFN70" s="38"/>
      <c r="VFO70" s="38"/>
      <c r="VFP70" s="38"/>
      <c r="VFQ70" s="38"/>
      <c r="VFR70" s="38"/>
      <c r="VFS70" s="38"/>
      <c r="VFT70" s="38"/>
      <c r="VFU70" s="38"/>
      <c r="VFV70" s="38"/>
      <c r="VFW70" s="38"/>
      <c r="VFX70" s="38"/>
      <c r="VFY70" s="38"/>
      <c r="VFZ70" s="38"/>
      <c r="VGA70" s="38"/>
      <c r="VGB70" s="38"/>
      <c r="VGC70" s="38"/>
      <c r="VGD70" s="38"/>
      <c r="VGE70" s="38"/>
      <c r="VGF70" s="38"/>
      <c r="VGG70" s="38"/>
      <c r="VGH70" s="38"/>
      <c r="VGI70" s="38"/>
      <c r="VGJ70" s="38"/>
      <c r="VGK70" s="38"/>
      <c r="VGL70" s="38"/>
      <c r="VGM70" s="38"/>
      <c r="VGN70" s="38"/>
      <c r="VGO70" s="38"/>
      <c r="VGP70" s="38"/>
      <c r="VGQ70" s="38"/>
      <c r="VGR70" s="38"/>
      <c r="VGS70" s="38"/>
      <c r="VGT70" s="38"/>
      <c r="VGU70" s="38"/>
      <c r="VGV70" s="38"/>
      <c r="VGW70" s="38"/>
      <c r="VGX70" s="38"/>
      <c r="VGY70" s="38"/>
      <c r="VGZ70" s="38"/>
      <c r="VHA70" s="38"/>
      <c r="VHB70" s="38"/>
      <c r="VHC70" s="38"/>
      <c r="VHD70" s="38"/>
      <c r="VHE70" s="38"/>
      <c r="VHF70" s="38"/>
      <c r="VHG70" s="38"/>
      <c r="VHH70" s="38"/>
      <c r="VHI70" s="38"/>
      <c r="VHJ70" s="38"/>
      <c r="VHK70" s="38"/>
      <c r="VHL70" s="38"/>
      <c r="VHM70" s="38"/>
      <c r="VHN70" s="38"/>
      <c r="VHO70" s="38"/>
      <c r="VHP70" s="38"/>
      <c r="VHQ70" s="38"/>
      <c r="VHR70" s="38"/>
      <c r="VHS70" s="38"/>
      <c r="VHT70" s="38"/>
      <c r="VHU70" s="38"/>
      <c r="VHV70" s="38"/>
      <c r="VHW70" s="38"/>
      <c r="VHX70" s="38"/>
      <c r="VHY70" s="38"/>
      <c r="VHZ70" s="38"/>
      <c r="VIA70" s="38"/>
      <c r="VIB70" s="38"/>
      <c r="VIC70" s="38"/>
      <c r="VID70" s="38"/>
      <c r="VIE70" s="38"/>
      <c r="VIF70" s="38"/>
      <c r="VIG70" s="38"/>
      <c r="VIH70" s="38"/>
      <c r="VII70" s="38"/>
      <c r="VIJ70" s="38"/>
      <c r="VIK70" s="38"/>
      <c r="VIL70" s="38"/>
      <c r="VIM70" s="38"/>
      <c r="VIN70" s="38"/>
      <c r="VIO70" s="38"/>
      <c r="VIP70" s="38"/>
      <c r="VIQ70" s="38"/>
      <c r="VIR70" s="38"/>
      <c r="VIS70" s="38"/>
      <c r="VIT70" s="38"/>
      <c r="VIU70" s="38"/>
      <c r="VIV70" s="38"/>
      <c r="VIW70" s="38"/>
      <c r="VIX70" s="38"/>
      <c r="VIY70" s="38"/>
      <c r="VIZ70" s="38"/>
      <c r="VJA70" s="38"/>
      <c r="VJB70" s="38"/>
      <c r="VJC70" s="38"/>
      <c r="VJD70" s="38"/>
      <c r="VJE70" s="38"/>
      <c r="VJF70" s="38"/>
      <c r="VJG70" s="38"/>
      <c r="VJH70" s="38"/>
      <c r="VJI70" s="38"/>
      <c r="VJJ70" s="38"/>
      <c r="VJK70" s="38"/>
      <c r="VJL70" s="38"/>
      <c r="VJM70" s="38"/>
      <c r="VJN70" s="38"/>
      <c r="VJO70" s="38"/>
      <c r="VJP70" s="38"/>
      <c r="VJQ70" s="38"/>
      <c r="VJR70" s="38"/>
      <c r="VJS70" s="38"/>
      <c r="VJT70" s="38"/>
      <c r="VJU70" s="38"/>
      <c r="VJV70" s="38"/>
      <c r="VJW70" s="38"/>
      <c r="VJX70" s="38"/>
      <c r="VJY70" s="38"/>
      <c r="VJZ70" s="38"/>
      <c r="VKA70" s="38"/>
      <c r="VKB70" s="38"/>
      <c r="VKC70" s="38"/>
      <c r="VKD70" s="38"/>
      <c r="VKE70" s="38"/>
      <c r="VKF70" s="38"/>
      <c r="VKG70" s="38"/>
      <c r="VKH70" s="38"/>
      <c r="VKI70" s="38"/>
      <c r="VKJ70" s="38"/>
      <c r="VKK70" s="38"/>
      <c r="VKL70" s="38"/>
      <c r="VKM70" s="38"/>
      <c r="VKN70" s="38"/>
      <c r="VKO70" s="38"/>
      <c r="VKP70" s="38"/>
      <c r="VKQ70" s="38"/>
      <c r="VKR70" s="38"/>
      <c r="VKS70" s="38"/>
      <c r="VKT70" s="38"/>
      <c r="VKU70" s="38"/>
      <c r="VKV70" s="38"/>
      <c r="VKW70" s="38"/>
      <c r="VKX70" s="38"/>
      <c r="VKY70" s="38"/>
      <c r="VKZ70" s="38"/>
      <c r="VLA70" s="38"/>
      <c r="VLB70" s="38"/>
      <c r="VLC70" s="38"/>
      <c r="VLD70" s="38"/>
      <c r="VLE70" s="38"/>
      <c r="VLF70" s="38"/>
      <c r="VLG70" s="38"/>
      <c r="VLH70" s="38"/>
      <c r="VLI70" s="38"/>
      <c r="VLJ70" s="38"/>
      <c r="VLK70" s="38"/>
      <c r="VLL70" s="38"/>
      <c r="VLM70" s="38"/>
      <c r="VLN70" s="38"/>
      <c r="VLO70" s="38"/>
      <c r="VLP70" s="38"/>
      <c r="VLQ70" s="38"/>
      <c r="VLR70" s="38"/>
      <c r="VLS70" s="38"/>
      <c r="VLT70" s="38"/>
      <c r="VLU70" s="38"/>
      <c r="VLV70" s="38"/>
      <c r="VLW70" s="38"/>
      <c r="VLX70" s="38"/>
      <c r="VLY70" s="38"/>
      <c r="VLZ70" s="38"/>
      <c r="VMA70" s="38"/>
      <c r="VMB70" s="38"/>
      <c r="VMC70" s="38"/>
      <c r="VMD70" s="38"/>
      <c r="VME70" s="38"/>
      <c r="VMF70" s="38"/>
      <c r="VMG70" s="38"/>
      <c r="VMH70" s="38"/>
      <c r="VMI70" s="38"/>
      <c r="VMJ70" s="38"/>
      <c r="VMK70" s="38"/>
      <c r="VML70" s="38"/>
      <c r="VMM70" s="38"/>
      <c r="VMN70" s="38"/>
      <c r="VMO70" s="38"/>
      <c r="VMP70" s="38"/>
      <c r="VMQ70" s="38"/>
      <c r="VMR70" s="38"/>
      <c r="VMS70" s="38"/>
      <c r="VMT70" s="38"/>
      <c r="VMU70" s="38"/>
      <c r="VMV70" s="38"/>
      <c r="VMW70" s="38"/>
      <c r="VMX70" s="38"/>
      <c r="VMY70" s="38"/>
      <c r="VMZ70" s="38"/>
      <c r="VNA70" s="38"/>
      <c r="VNB70" s="38"/>
      <c r="VNC70" s="38"/>
      <c r="VND70" s="38"/>
      <c r="VNE70" s="38"/>
      <c r="VNF70" s="38"/>
      <c r="VNG70" s="38"/>
      <c r="VNH70" s="38"/>
      <c r="VNI70" s="38"/>
      <c r="VNJ70" s="38"/>
      <c r="VNK70" s="38"/>
      <c r="VNL70" s="38"/>
      <c r="VNM70" s="38"/>
      <c r="VNN70" s="38"/>
      <c r="VNO70" s="38"/>
      <c r="VNP70" s="38"/>
      <c r="VNQ70" s="38"/>
      <c r="VNR70" s="38"/>
      <c r="VNS70" s="38"/>
      <c r="VNT70" s="38"/>
      <c r="VNU70" s="38"/>
      <c r="VNV70" s="38"/>
      <c r="VNW70" s="38"/>
      <c r="VNX70" s="38"/>
      <c r="VNY70" s="38"/>
      <c r="VNZ70" s="38"/>
      <c r="VOA70" s="38"/>
      <c r="VOB70" s="38"/>
      <c r="VOC70" s="38"/>
      <c r="VOD70" s="38"/>
      <c r="VOE70" s="38"/>
      <c r="VOF70" s="38"/>
      <c r="VOG70" s="38"/>
      <c r="VOH70" s="38"/>
      <c r="VOI70" s="38"/>
      <c r="VOJ70" s="38"/>
      <c r="VOK70" s="38"/>
      <c r="VOL70" s="38"/>
      <c r="VOM70" s="38"/>
      <c r="VON70" s="38"/>
      <c r="VOO70" s="38"/>
      <c r="VOP70" s="38"/>
      <c r="VOQ70" s="38"/>
      <c r="VOR70" s="38"/>
      <c r="VOS70" s="38"/>
      <c r="VOT70" s="38"/>
      <c r="VOU70" s="38"/>
      <c r="VOV70" s="38"/>
      <c r="VOW70" s="38"/>
      <c r="VOX70" s="38"/>
      <c r="VOY70" s="38"/>
      <c r="VOZ70" s="38"/>
      <c r="VPA70" s="38"/>
      <c r="VPB70" s="38"/>
      <c r="VPC70" s="38"/>
      <c r="VPD70" s="38"/>
      <c r="VPE70" s="38"/>
      <c r="VPF70" s="38"/>
      <c r="VPG70" s="38"/>
      <c r="VPH70" s="38"/>
      <c r="VPI70" s="38"/>
      <c r="VPJ70" s="38"/>
      <c r="VPK70" s="38"/>
      <c r="VPL70" s="38"/>
      <c r="VPM70" s="38"/>
      <c r="VPN70" s="38"/>
      <c r="VPO70" s="38"/>
      <c r="VPP70" s="38"/>
      <c r="VPQ70" s="38"/>
      <c r="VPR70" s="38"/>
      <c r="VPS70" s="38"/>
      <c r="VPT70" s="38"/>
      <c r="VPU70" s="38"/>
      <c r="VPV70" s="38"/>
      <c r="VPW70" s="38"/>
      <c r="VPX70" s="38"/>
      <c r="VPY70" s="38"/>
      <c r="VPZ70" s="38"/>
      <c r="VQA70" s="38"/>
      <c r="VQB70" s="38"/>
      <c r="VQC70" s="38"/>
      <c r="VQD70" s="38"/>
      <c r="VQE70" s="38"/>
      <c r="VQF70" s="38"/>
      <c r="VQG70" s="38"/>
      <c r="VQH70" s="38"/>
      <c r="VQI70" s="38"/>
      <c r="VQJ70" s="38"/>
      <c r="VQK70" s="38"/>
      <c r="VQL70" s="38"/>
      <c r="VQM70" s="38"/>
      <c r="VQN70" s="38"/>
      <c r="VQO70" s="38"/>
      <c r="VQP70" s="38"/>
      <c r="VQQ70" s="38"/>
      <c r="VQR70" s="38"/>
      <c r="VQS70" s="38"/>
      <c r="VQT70" s="38"/>
      <c r="VQU70" s="38"/>
      <c r="VQV70" s="38"/>
      <c r="VQW70" s="38"/>
      <c r="VQX70" s="38"/>
      <c r="VQY70" s="38"/>
      <c r="VQZ70" s="38"/>
      <c r="VRA70" s="38"/>
      <c r="VRB70" s="38"/>
      <c r="VRC70" s="38"/>
      <c r="VRD70" s="38"/>
      <c r="VRE70" s="38"/>
      <c r="VRF70" s="38"/>
      <c r="VRG70" s="38"/>
      <c r="VRH70" s="38"/>
      <c r="VRI70" s="38"/>
      <c r="VRJ70" s="38"/>
      <c r="VRK70" s="38"/>
      <c r="VRL70" s="38"/>
      <c r="VRM70" s="38"/>
      <c r="VRN70" s="38"/>
      <c r="VRO70" s="38"/>
      <c r="VRP70" s="38"/>
      <c r="VRQ70" s="38"/>
      <c r="VRR70" s="38"/>
      <c r="VRS70" s="38"/>
      <c r="VRT70" s="38"/>
      <c r="VRU70" s="38"/>
      <c r="VRV70" s="38"/>
      <c r="VRW70" s="38"/>
      <c r="VRX70" s="38"/>
      <c r="VRY70" s="38"/>
      <c r="VRZ70" s="38"/>
      <c r="VSA70" s="38"/>
      <c r="VSB70" s="38"/>
      <c r="VSC70" s="38"/>
      <c r="VSD70" s="38"/>
      <c r="VSE70" s="38"/>
      <c r="VSF70" s="38"/>
      <c r="VSG70" s="38"/>
      <c r="VSH70" s="38"/>
      <c r="VSI70" s="38"/>
      <c r="VSJ70" s="38"/>
      <c r="VSK70" s="38"/>
      <c r="VSL70" s="38"/>
      <c r="VSM70" s="38"/>
      <c r="VSN70" s="38"/>
      <c r="VSO70" s="38"/>
      <c r="VSP70" s="38"/>
      <c r="VSQ70" s="38"/>
      <c r="VSR70" s="38"/>
      <c r="VSS70" s="38"/>
      <c r="VST70" s="38"/>
      <c r="VSU70" s="38"/>
      <c r="VSV70" s="38"/>
      <c r="VSW70" s="38"/>
      <c r="VSX70" s="38"/>
      <c r="VSY70" s="38"/>
      <c r="VSZ70" s="38"/>
      <c r="VTA70" s="38"/>
      <c r="VTB70" s="38"/>
      <c r="VTC70" s="38"/>
      <c r="VTD70" s="38"/>
      <c r="VTE70" s="38"/>
      <c r="VTF70" s="38"/>
      <c r="VTG70" s="38"/>
      <c r="VTH70" s="38"/>
      <c r="VTI70" s="38"/>
      <c r="VTJ70" s="38"/>
      <c r="VTK70" s="38"/>
      <c r="VTL70" s="38"/>
      <c r="VTM70" s="38"/>
      <c r="VTN70" s="38"/>
      <c r="VTO70" s="38"/>
      <c r="VTP70" s="38"/>
      <c r="VTQ70" s="38"/>
      <c r="VTR70" s="38"/>
      <c r="VTS70" s="38"/>
      <c r="VTT70" s="38"/>
      <c r="VTU70" s="38"/>
      <c r="VTV70" s="38"/>
      <c r="VTW70" s="38"/>
      <c r="VTX70" s="38"/>
      <c r="VTY70" s="38"/>
      <c r="VTZ70" s="38"/>
      <c r="VUA70" s="38"/>
      <c r="VUB70" s="38"/>
      <c r="VUC70" s="38"/>
      <c r="VUD70" s="38"/>
      <c r="VUE70" s="38"/>
      <c r="VUF70" s="38"/>
      <c r="VUG70" s="38"/>
      <c r="VUH70" s="38"/>
      <c r="VUI70" s="38"/>
      <c r="VUJ70" s="38"/>
      <c r="VUK70" s="38"/>
      <c r="VUL70" s="38"/>
      <c r="VUM70" s="38"/>
      <c r="VUN70" s="38"/>
      <c r="VUO70" s="38"/>
      <c r="VUP70" s="38"/>
      <c r="VUQ70" s="38"/>
      <c r="VUR70" s="38"/>
      <c r="VUS70" s="38"/>
      <c r="VUT70" s="38"/>
      <c r="VUU70" s="38"/>
      <c r="VUV70" s="38"/>
      <c r="VUW70" s="38"/>
      <c r="VUX70" s="38"/>
      <c r="VUY70" s="38"/>
      <c r="VUZ70" s="38"/>
      <c r="VVA70" s="38"/>
      <c r="VVB70" s="38"/>
      <c r="VVC70" s="38"/>
      <c r="VVD70" s="38"/>
      <c r="VVE70" s="38"/>
      <c r="VVF70" s="38"/>
      <c r="VVG70" s="38"/>
      <c r="VVH70" s="38"/>
      <c r="VVI70" s="38"/>
      <c r="VVJ70" s="38"/>
      <c r="VVK70" s="38"/>
      <c r="VVL70" s="38"/>
      <c r="VVM70" s="38"/>
      <c r="VVN70" s="38"/>
      <c r="VVO70" s="38"/>
      <c r="VVP70" s="38"/>
      <c r="VVQ70" s="38"/>
      <c r="VVR70" s="38"/>
      <c r="VVS70" s="38"/>
      <c r="VVT70" s="38"/>
      <c r="VVU70" s="38"/>
      <c r="VVV70" s="38"/>
      <c r="VVW70" s="38"/>
      <c r="VVX70" s="38"/>
      <c r="VVY70" s="38"/>
      <c r="VVZ70" s="38"/>
      <c r="VWA70" s="38"/>
      <c r="VWB70" s="38"/>
      <c r="VWC70" s="38"/>
      <c r="VWD70" s="38"/>
      <c r="VWE70" s="38"/>
      <c r="VWF70" s="38"/>
      <c r="VWG70" s="38"/>
      <c r="VWH70" s="38"/>
      <c r="VWI70" s="38"/>
      <c r="VWJ70" s="38"/>
      <c r="VWK70" s="38"/>
      <c r="VWL70" s="38"/>
      <c r="VWM70" s="38"/>
      <c r="VWN70" s="38"/>
      <c r="VWO70" s="38"/>
      <c r="VWP70" s="38"/>
      <c r="VWQ70" s="38"/>
      <c r="VWR70" s="38"/>
      <c r="VWS70" s="38"/>
      <c r="VWT70" s="38"/>
      <c r="VWU70" s="38"/>
      <c r="VWV70" s="38"/>
      <c r="VWW70" s="38"/>
      <c r="VWX70" s="38"/>
      <c r="VWY70" s="38"/>
      <c r="VWZ70" s="38"/>
      <c r="VXA70" s="38"/>
      <c r="VXB70" s="38"/>
      <c r="VXC70" s="38"/>
      <c r="VXD70" s="38"/>
      <c r="VXE70" s="38"/>
      <c r="VXF70" s="38"/>
      <c r="VXG70" s="38"/>
      <c r="VXH70" s="38"/>
      <c r="VXI70" s="38"/>
      <c r="VXJ70" s="38"/>
      <c r="VXK70" s="38"/>
      <c r="VXL70" s="38"/>
      <c r="VXM70" s="38"/>
      <c r="VXN70" s="38"/>
      <c r="VXO70" s="38"/>
      <c r="VXP70" s="38"/>
      <c r="VXQ70" s="38"/>
      <c r="VXR70" s="38"/>
      <c r="VXS70" s="38"/>
      <c r="VXT70" s="38"/>
      <c r="VXU70" s="38"/>
      <c r="VXV70" s="38"/>
      <c r="VXW70" s="38"/>
      <c r="VXX70" s="38"/>
      <c r="VXY70" s="38"/>
      <c r="VXZ70" s="38"/>
      <c r="VYA70" s="38"/>
      <c r="VYB70" s="38"/>
      <c r="VYC70" s="38"/>
      <c r="VYD70" s="38"/>
      <c r="VYE70" s="38"/>
      <c r="VYF70" s="38"/>
      <c r="VYG70" s="38"/>
      <c r="VYH70" s="38"/>
      <c r="VYI70" s="38"/>
      <c r="VYJ70" s="38"/>
      <c r="VYK70" s="38"/>
      <c r="VYL70" s="38"/>
      <c r="VYM70" s="38"/>
      <c r="VYN70" s="38"/>
      <c r="VYO70" s="38"/>
      <c r="VYP70" s="38"/>
      <c r="VYQ70" s="38"/>
      <c r="VYR70" s="38"/>
      <c r="VYS70" s="38"/>
      <c r="VYT70" s="38"/>
      <c r="VYU70" s="38"/>
      <c r="VYV70" s="38"/>
      <c r="VYW70" s="38"/>
      <c r="VYX70" s="38"/>
      <c r="VYY70" s="38"/>
      <c r="VYZ70" s="38"/>
      <c r="VZA70" s="38"/>
      <c r="VZB70" s="38"/>
      <c r="VZC70" s="38"/>
      <c r="VZD70" s="38"/>
      <c r="VZE70" s="38"/>
      <c r="VZF70" s="38"/>
      <c r="VZG70" s="38"/>
      <c r="VZH70" s="38"/>
      <c r="VZI70" s="38"/>
      <c r="VZJ70" s="38"/>
      <c r="VZK70" s="38"/>
      <c r="VZL70" s="38"/>
      <c r="VZM70" s="38"/>
      <c r="VZN70" s="38"/>
      <c r="VZO70" s="38"/>
      <c r="VZP70" s="38"/>
      <c r="VZQ70" s="38"/>
      <c r="VZR70" s="38"/>
      <c r="VZS70" s="38"/>
      <c r="VZT70" s="38"/>
      <c r="VZU70" s="38"/>
      <c r="VZV70" s="38"/>
      <c r="VZW70" s="38"/>
      <c r="VZX70" s="38"/>
      <c r="VZY70" s="38"/>
      <c r="VZZ70" s="38"/>
      <c r="WAA70" s="38"/>
      <c r="WAB70" s="38"/>
      <c r="WAC70" s="38"/>
      <c r="WAD70" s="38"/>
      <c r="WAE70" s="38"/>
      <c r="WAF70" s="38"/>
      <c r="WAG70" s="38"/>
      <c r="WAH70" s="38"/>
      <c r="WAI70" s="38"/>
      <c r="WAJ70" s="38"/>
      <c r="WAK70" s="38"/>
      <c r="WAL70" s="38"/>
      <c r="WAM70" s="38"/>
      <c r="WAN70" s="38"/>
      <c r="WAO70" s="38"/>
      <c r="WAP70" s="38"/>
      <c r="WAQ70" s="38"/>
      <c r="WAR70" s="38"/>
      <c r="WAS70" s="38"/>
      <c r="WAT70" s="38"/>
      <c r="WAU70" s="38"/>
      <c r="WAV70" s="38"/>
      <c r="WAW70" s="38"/>
      <c r="WAX70" s="38"/>
      <c r="WAY70" s="38"/>
      <c r="WAZ70" s="38"/>
      <c r="WBA70" s="38"/>
      <c r="WBB70" s="38"/>
      <c r="WBC70" s="38"/>
      <c r="WBD70" s="38"/>
      <c r="WBE70" s="38"/>
      <c r="WBF70" s="38"/>
      <c r="WBG70" s="38"/>
      <c r="WBH70" s="38"/>
      <c r="WBI70" s="38"/>
      <c r="WBJ70" s="38"/>
      <c r="WBK70" s="38"/>
      <c r="WBL70" s="38"/>
      <c r="WBM70" s="38"/>
      <c r="WBN70" s="38"/>
      <c r="WBO70" s="38"/>
      <c r="WBP70" s="38"/>
      <c r="WBQ70" s="38"/>
      <c r="WBR70" s="38"/>
      <c r="WBS70" s="38"/>
      <c r="WBT70" s="38"/>
      <c r="WBU70" s="38"/>
      <c r="WBV70" s="38"/>
      <c r="WBW70" s="38"/>
      <c r="WBX70" s="38"/>
      <c r="WBY70" s="38"/>
      <c r="WBZ70" s="38"/>
      <c r="WCA70" s="38"/>
      <c r="WCB70" s="38"/>
      <c r="WCC70" s="38"/>
      <c r="WCD70" s="38"/>
      <c r="WCE70" s="38"/>
      <c r="WCF70" s="38"/>
      <c r="WCG70" s="38"/>
      <c r="WCH70" s="38"/>
      <c r="WCI70" s="38"/>
      <c r="WCJ70" s="38"/>
      <c r="WCK70" s="38"/>
      <c r="WCL70" s="38"/>
      <c r="WCM70" s="38"/>
      <c r="WCN70" s="38"/>
      <c r="WCO70" s="38"/>
      <c r="WCP70" s="38"/>
      <c r="WCQ70" s="38"/>
      <c r="WCR70" s="38"/>
      <c r="WCS70" s="38"/>
      <c r="WCT70" s="38"/>
      <c r="WCU70" s="38"/>
      <c r="WCV70" s="38"/>
      <c r="WCW70" s="38"/>
      <c r="WCX70" s="38"/>
      <c r="WCY70" s="38"/>
      <c r="WCZ70" s="38"/>
      <c r="WDA70" s="38"/>
      <c r="WDB70" s="38"/>
      <c r="WDC70" s="38"/>
      <c r="WDD70" s="38"/>
      <c r="WDE70" s="38"/>
      <c r="WDF70" s="38"/>
      <c r="WDG70" s="38"/>
      <c r="WDH70" s="38"/>
      <c r="WDI70" s="38"/>
      <c r="WDJ70" s="38"/>
      <c r="WDK70" s="38"/>
      <c r="WDL70" s="38"/>
      <c r="WDM70" s="38"/>
      <c r="WDN70" s="38"/>
      <c r="WDO70" s="38"/>
      <c r="WDP70" s="38"/>
      <c r="WDQ70" s="38"/>
      <c r="WDR70" s="38"/>
      <c r="WDS70" s="38"/>
      <c r="WDT70" s="38"/>
      <c r="WDU70" s="38"/>
      <c r="WDV70" s="38"/>
      <c r="WDW70" s="38"/>
      <c r="WDX70" s="38"/>
      <c r="WDY70" s="38"/>
      <c r="WDZ70" s="38"/>
      <c r="WEA70" s="38"/>
      <c r="WEB70" s="38"/>
      <c r="WEC70" s="38"/>
      <c r="WED70" s="38"/>
      <c r="WEE70" s="38"/>
      <c r="WEF70" s="38"/>
      <c r="WEG70" s="38"/>
      <c r="WEH70" s="38"/>
      <c r="WEI70" s="38"/>
      <c r="WEJ70" s="38"/>
      <c r="WEK70" s="38"/>
      <c r="WEL70" s="38"/>
      <c r="WEM70" s="38"/>
      <c r="WEN70" s="38"/>
      <c r="WEO70" s="38"/>
      <c r="WEP70" s="38"/>
      <c r="WEQ70" s="38"/>
      <c r="WER70" s="38"/>
      <c r="WES70" s="38"/>
      <c r="WET70" s="38"/>
      <c r="WEU70" s="38"/>
      <c r="WEV70" s="38"/>
      <c r="WEW70" s="38"/>
      <c r="WEX70" s="38"/>
      <c r="WEY70" s="38"/>
      <c r="WEZ70" s="38"/>
      <c r="WFA70" s="38"/>
      <c r="WFB70" s="38"/>
      <c r="WFC70" s="38"/>
      <c r="WFD70" s="38"/>
      <c r="WFE70" s="38"/>
      <c r="WFF70" s="38"/>
      <c r="WFG70" s="38"/>
      <c r="WFH70" s="38"/>
      <c r="WFI70" s="38"/>
      <c r="WFJ70" s="38"/>
      <c r="WFK70" s="38"/>
      <c r="WFL70" s="38"/>
      <c r="WFM70" s="38"/>
      <c r="WFN70" s="38"/>
      <c r="WFO70" s="38"/>
      <c r="WFP70" s="38"/>
      <c r="WFQ70" s="38"/>
      <c r="WFR70" s="38"/>
      <c r="WFS70" s="38"/>
      <c r="WFT70" s="38"/>
      <c r="WFU70" s="38"/>
      <c r="WFV70" s="38"/>
      <c r="WFW70" s="38"/>
      <c r="WFX70" s="38"/>
      <c r="WFY70" s="38"/>
      <c r="WFZ70" s="38"/>
      <c r="WGA70" s="38"/>
      <c r="WGB70" s="38"/>
      <c r="WGC70" s="38"/>
      <c r="WGD70" s="38"/>
      <c r="WGE70" s="38"/>
      <c r="WGF70" s="38"/>
      <c r="WGG70" s="38"/>
      <c r="WGH70" s="38"/>
      <c r="WGI70" s="38"/>
      <c r="WGJ70" s="38"/>
      <c r="WGK70" s="38"/>
      <c r="WGL70" s="38"/>
      <c r="WGM70" s="38"/>
      <c r="WGN70" s="38"/>
      <c r="WGO70" s="38"/>
      <c r="WGP70" s="38"/>
      <c r="WGQ70" s="38"/>
      <c r="WGR70" s="38"/>
      <c r="WGS70" s="38"/>
      <c r="WGT70" s="38"/>
      <c r="WGU70" s="38"/>
      <c r="WGV70" s="38"/>
      <c r="WGW70" s="38"/>
      <c r="WGX70" s="38"/>
      <c r="WGY70" s="38"/>
      <c r="WGZ70" s="38"/>
      <c r="WHA70" s="38"/>
      <c r="WHB70" s="38"/>
      <c r="WHC70" s="38"/>
      <c r="WHD70" s="38"/>
      <c r="WHE70" s="38"/>
      <c r="WHF70" s="38"/>
      <c r="WHG70" s="38"/>
      <c r="WHH70" s="38"/>
      <c r="WHI70" s="38"/>
      <c r="WHJ70" s="38"/>
      <c r="WHK70" s="38"/>
      <c r="WHL70" s="38"/>
      <c r="WHM70" s="38"/>
      <c r="WHN70" s="38"/>
      <c r="WHO70" s="38"/>
      <c r="WHP70" s="38"/>
      <c r="WHQ70" s="38"/>
      <c r="WHR70" s="38"/>
      <c r="WHS70" s="38"/>
      <c r="WHT70" s="38"/>
      <c r="WHU70" s="38"/>
      <c r="WHV70" s="38"/>
      <c r="WHW70" s="38"/>
      <c r="WHX70" s="38"/>
      <c r="WHY70" s="38"/>
      <c r="WHZ70" s="38"/>
      <c r="WIA70" s="38"/>
      <c r="WIB70" s="38"/>
      <c r="WIC70" s="38"/>
      <c r="WID70" s="38"/>
      <c r="WIE70" s="38"/>
      <c r="WIF70" s="38"/>
      <c r="WIG70" s="38"/>
      <c r="WIH70" s="38"/>
      <c r="WII70" s="38"/>
      <c r="WIJ70" s="38"/>
      <c r="WIK70" s="38"/>
      <c r="WIL70" s="38"/>
      <c r="WIM70" s="38"/>
      <c r="WIN70" s="38"/>
      <c r="WIO70" s="38"/>
      <c r="WIP70" s="38"/>
      <c r="WIQ70" s="38"/>
      <c r="WIR70" s="38"/>
      <c r="WIS70" s="38"/>
      <c r="WIT70" s="38"/>
      <c r="WIU70" s="38"/>
      <c r="WIV70" s="38"/>
      <c r="WIW70" s="38"/>
      <c r="WIX70" s="38"/>
      <c r="WIY70" s="38"/>
      <c r="WIZ70" s="38"/>
      <c r="WJA70" s="38"/>
      <c r="WJB70" s="38"/>
      <c r="WJC70" s="38"/>
      <c r="WJD70" s="38"/>
      <c r="WJE70" s="38"/>
      <c r="WJF70" s="38"/>
      <c r="WJG70" s="38"/>
      <c r="WJH70" s="38"/>
      <c r="WJI70" s="38"/>
      <c r="WJJ70" s="38"/>
      <c r="WJK70" s="38"/>
      <c r="WJL70" s="38"/>
      <c r="WJM70" s="38"/>
      <c r="WJN70" s="38"/>
      <c r="WJO70" s="38"/>
      <c r="WJP70" s="38"/>
      <c r="WJQ70" s="38"/>
      <c r="WJR70" s="38"/>
      <c r="WJS70" s="38"/>
      <c r="WJT70" s="38"/>
      <c r="WJU70" s="38"/>
      <c r="WJV70" s="38"/>
      <c r="WJW70" s="38"/>
      <c r="WJX70" s="38"/>
      <c r="WJY70" s="38"/>
      <c r="WJZ70" s="38"/>
      <c r="WKA70" s="38"/>
      <c r="WKB70" s="38"/>
      <c r="WKC70" s="38"/>
      <c r="WKD70" s="38"/>
      <c r="WKE70" s="38"/>
      <c r="WKF70" s="38"/>
      <c r="WKG70" s="38"/>
      <c r="WKH70" s="38"/>
      <c r="WKI70" s="38"/>
      <c r="WKJ70" s="38"/>
      <c r="WKK70" s="38"/>
      <c r="WKL70" s="38"/>
      <c r="WKM70" s="38"/>
      <c r="WKN70" s="38"/>
      <c r="WKO70" s="38"/>
      <c r="WKP70" s="38"/>
      <c r="WKQ70" s="38"/>
      <c r="WKR70" s="38"/>
      <c r="WKS70" s="38"/>
      <c r="WKT70" s="38"/>
      <c r="WKU70" s="38"/>
      <c r="WKV70" s="38"/>
      <c r="WKW70" s="38"/>
      <c r="WKX70" s="38"/>
      <c r="WKY70" s="38"/>
      <c r="WKZ70" s="38"/>
      <c r="WLA70" s="38"/>
      <c r="WLB70" s="38"/>
      <c r="WLC70" s="38"/>
      <c r="WLD70" s="38"/>
      <c r="WLE70" s="38"/>
      <c r="WLF70" s="38"/>
      <c r="WLG70" s="38"/>
      <c r="WLH70" s="38"/>
      <c r="WLI70" s="38"/>
      <c r="WLJ70" s="38"/>
      <c r="WLK70" s="38"/>
      <c r="WLL70" s="38"/>
      <c r="WLM70" s="38"/>
      <c r="WLN70" s="38"/>
      <c r="WLO70" s="38"/>
      <c r="WLP70" s="38"/>
      <c r="WLQ70" s="38"/>
      <c r="WLR70" s="38"/>
      <c r="WLS70" s="38"/>
      <c r="WLT70" s="38"/>
      <c r="WLU70" s="38"/>
      <c r="WLV70" s="38"/>
      <c r="WLW70" s="38"/>
      <c r="WLX70" s="38"/>
      <c r="WLY70" s="38"/>
      <c r="WLZ70" s="38"/>
      <c r="WMA70" s="38"/>
      <c r="WMB70" s="38"/>
      <c r="WMC70" s="38"/>
      <c r="WMD70" s="38"/>
      <c r="WME70" s="38"/>
      <c r="WMF70" s="38"/>
      <c r="WMG70" s="38"/>
      <c r="WMH70" s="38"/>
      <c r="WMI70" s="38"/>
      <c r="WMJ70" s="38"/>
      <c r="WMK70" s="38"/>
      <c r="WML70" s="38"/>
      <c r="WMM70" s="38"/>
      <c r="WMN70" s="38"/>
      <c r="WMO70" s="38"/>
      <c r="WMP70" s="38"/>
      <c r="WMQ70" s="38"/>
      <c r="WMR70" s="38"/>
      <c r="WMS70" s="38"/>
      <c r="WMT70" s="38"/>
      <c r="WMU70" s="38"/>
      <c r="WMV70" s="38"/>
      <c r="WMW70" s="38"/>
      <c r="WMX70" s="38"/>
      <c r="WMY70" s="38"/>
      <c r="WMZ70" s="38"/>
      <c r="WNA70" s="38"/>
      <c r="WNB70" s="38"/>
      <c r="WNC70" s="38"/>
      <c r="WND70" s="38"/>
      <c r="WNE70" s="38"/>
      <c r="WNF70" s="38"/>
      <c r="WNG70" s="38"/>
      <c r="WNH70" s="38"/>
      <c r="WNI70" s="38"/>
      <c r="WNJ70" s="38"/>
      <c r="WNK70" s="38"/>
      <c r="WNL70" s="38"/>
      <c r="WNM70" s="38"/>
      <c r="WNN70" s="38"/>
      <c r="WNO70" s="38"/>
      <c r="WNP70" s="38"/>
      <c r="WNQ70" s="38"/>
      <c r="WNR70" s="38"/>
      <c r="WNS70" s="38"/>
      <c r="WNT70" s="38"/>
      <c r="WNU70" s="38"/>
      <c r="WNV70" s="38"/>
      <c r="WNW70" s="38"/>
      <c r="WNX70" s="38"/>
      <c r="WNY70" s="38"/>
      <c r="WNZ70" s="38"/>
      <c r="WOA70" s="38"/>
      <c r="WOB70" s="38"/>
      <c r="WOC70" s="38"/>
      <c r="WOD70" s="38"/>
      <c r="WOE70" s="38"/>
      <c r="WOF70" s="38"/>
      <c r="WOG70" s="38"/>
      <c r="WOH70" s="38"/>
      <c r="WOI70" s="38"/>
      <c r="WOJ70" s="38"/>
      <c r="WOK70" s="38"/>
      <c r="WOL70" s="38"/>
      <c r="WOM70" s="38"/>
      <c r="WON70" s="38"/>
      <c r="WOO70" s="38"/>
      <c r="WOP70" s="38"/>
      <c r="WOQ70" s="38"/>
      <c r="WOR70" s="38"/>
      <c r="WOS70" s="38"/>
      <c r="WOT70" s="38"/>
      <c r="WOU70" s="38"/>
      <c r="WOV70" s="38"/>
      <c r="WOW70" s="38"/>
      <c r="WOX70" s="38"/>
      <c r="WOY70" s="38"/>
      <c r="WOZ70" s="38"/>
      <c r="WPA70" s="38"/>
      <c r="WPB70" s="38"/>
      <c r="WPC70" s="38"/>
      <c r="WPD70" s="38"/>
      <c r="WPE70" s="38"/>
      <c r="WPF70" s="38"/>
      <c r="WPG70" s="38"/>
      <c r="WPH70" s="38"/>
      <c r="WPI70" s="38"/>
      <c r="WPJ70" s="38"/>
      <c r="WPK70" s="38"/>
      <c r="WPL70" s="38"/>
      <c r="WPM70" s="38"/>
      <c r="WPN70" s="38"/>
      <c r="WPO70" s="38"/>
      <c r="WPP70" s="38"/>
      <c r="WPQ70" s="38"/>
      <c r="WPR70" s="38"/>
      <c r="WPS70" s="38"/>
      <c r="WPT70" s="38"/>
      <c r="WPU70" s="38"/>
      <c r="WPV70" s="38"/>
      <c r="WPW70" s="38"/>
      <c r="WPX70" s="38"/>
      <c r="WPY70" s="38"/>
      <c r="WPZ70" s="38"/>
      <c r="WQA70" s="38"/>
      <c r="WQB70" s="38"/>
      <c r="WQC70" s="38"/>
      <c r="WQD70" s="38"/>
      <c r="WQE70" s="38"/>
      <c r="WQF70" s="38"/>
      <c r="WQG70" s="38"/>
      <c r="WQH70" s="38"/>
      <c r="WQI70" s="38"/>
      <c r="WQJ70" s="38"/>
      <c r="WQK70" s="38"/>
      <c r="WQL70" s="38"/>
      <c r="WQM70" s="38"/>
      <c r="WQN70" s="38"/>
      <c r="WQO70" s="38"/>
      <c r="WQP70" s="38"/>
      <c r="WQQ70" s="38"/>
      <c r="WQR70" s="38"/>
      <c r="WQS70" s="38"/>
      <c r="WQT70" s="38"/>
      <c r="WQU70" s="38"/>
      <c r="WQV70" s="38"/>
      <c r="WQW70" s="38"/>
      <c r="WQX70" s="38"/>
      <c r="WQY70" s="38"/>
      <c r="WQZ70" s="38"/>
      <c r="WRA70" s="38"/>
      <c r="WRB70" s="38"/>
      <c r="WRC70" s="38"/>
      <c r="WRD70" s="38"/>
      <c r="WRE70" s="38"/>
      <c r="WRF70" s="38"/>
      <c r="WRG70" s="38"/>
      <c r="WRH70" s="38"/>
      <c r="WRI70" s="38"/>
      <c r="WRJ70" s="38"/>
      <c r="WRK70" s="38"/>
      <c r="WRL70" s="38"/>
      <c r="WRM70" s="38"/>
      <c r="WRN70" s="38"/>
      <c r="WRO70" s="38"/>
      <c r="WRP70" s="38"/>
      <c r="WRQ70" s="38"/>
      <c r="WRR70" s="38"/>
      <c r="WRS70" s="38"/>
      <c r="WRT70" s="38"/>
      <c r="WRU70" s="38"/>
      <c r="WRV70" s="38"/>
      <c r="WRW70" s="38"/>
      <c r="WRX70" s="38"/>
      <c r="WRY70" s="38"/>
      <c r="WRZ70" s="38"/>
      <c r="WSA70" s="38"/>
      <c r="WSB70" s="38"/>
      <c r="WSC70" s="38"/>
      <c r="WSD70" s="38"/>
      <c r="WSE70" s="38"/>
      <c r="WSF70" s="38"/>
      <c r="WSG70" s="38"/>
      <c r="WSH70" s="38"/>
      <c r="WSI70" s="38"/>
      <c r="WSJ70" s="38"/>
      <c r="WSK70" s="38"/>
      <c r="WSL70" s="38"/>
      <c r="WSM70" s="38"/>
      <c r="WSN70" s="38"/>
      <c r="WSO70" s="38"/>
      <c r="WSP70" s="38"/>
      <c r="WSQ70" s="38"/>
      <c r="WSR70" s="38"/>
      <c r="WSS70" s="38"/>
      <c r="WST70" s="38"/>
      <c r="WSU70" s="38"/>
      <c r="WSV70" s="38"/>
      <c r="WSW70" s="38"/>
      <c r="WSX70" s="38"/>
      <c r="WSY70" s="38"/>
      <c r="WSZ70" s="38"/>
      <c r="WTA70" s="38"/>
      <c r="WTB70" s="38"/>
      <c r="WTC70" s="38"/>
      <c r="WTD70" s="38"/>
      <c r="WTE70" s="38"/>
      <c r="WTF70" s="38"/>
      <c r="WTG70" s="38"/>
      <c r="WTH70" s="38"/>
      <c r="WTI70" s="38"/>
      <c r="WTJ70" s="38"/>
      <c r="WTK70" s="38"/>
      <c r="WTL70" s="38"/>
      <c r="WTM70" s="38"/>
      <c r="WTN70" s="38"/>
      <c r="WTO70" s="38"/>
      <c r="WTP70" s="38"/>
      <c r="WTQ70" s="38"/>
      <c r="WTR70" s="38"/>
      <c r="WTS70" s="38"/>
      <c r="WTT70" s="38"/>
      <c r="WTU70" s="38"/>
      <c r="WTV70" s="38"/>
      <c r="WTW70" s="38"/>
      <c r="WTX70" s="38"/>
      <c r="WTY70" s="38"/>
      <c r="WTZ70" s="38"/>
      <c r="WUA70" s="38"/>
      <c r="WUB70" s="38"/>
      <c r="WUC70" s="38"/>
      <c r="WUD70" s="38"/>
      <c r="WUE70" s="38"/>
      <c r="WUF70" s="38"/>
      <c r="WUG70" s="38"/>
      <c r="WUH70" s="38"/>
      <c r="WUI70" s="38"/>
      <c r="WUJ70" s="38"/>
      <c r="WUK70" s="38"/>
      <c r="WUL70" s="38"/>
      <c r="WUM70" s="38"/>
      <c r="WUN70" s="38"/>
      <c r="WUO70" s="38"/>
      <c r="WUP70" s="38"/>
      <c r="WUQ70" s="38"/>
      <c r="WUR70" s="38"/>
      <c r="WUS70" s="38"/>
      <c r="WUT70" s="38"/>
      <c r="WUU70" s="38"/>
      <c r="WUV70" s="38"/>
      <c r="WUW70" s="38"/>
      <c r="WUX70" s="38"/>
      <c r="WUY70" s="38"/>
      <c r="WUZ70" s="38"/>
      <c r="WVA70" s="38"/>
      <c r="WVB70" s="38"/>
      <c r="WVC70" s="38"/>
      <c r="WVD70" s="38"/>
      <c r="WVE70" s="38"/>
      <c r="WVF70" s="38"/>
      <c r="WVG70" s="38"/>
      <c r="WVH70" s="38"/>
      <c r="WVI70" s="38"/>
      <c r="WVJ70" s="38"/>
      <c r="WVK70" s="38"/>
      <c r="WVL70" s="38"/>
      <c r="WVM70" s="38"/>
      <c r="WVN70" s="38"/>
      <c r="WVO70" s="38"/>
      <c r="WVP70" s="38"/>
      <c r="WVQ70" s="38"/>
      <c r="WVR70" s="38"/>
      <c r="WVS70" s="38"/>
      <c r="WVT70" s="38"/>
      <c r="WVU70" s="38"/>
      <c r="WVV70" s="38"/>
      <c r="WVW70" s="38"/>
      <c r="WVX70" s="38"/>
      <c r="WVY70" s="38"/>
      <c r="WVZ70" s="38"/>
      <c r="WWA70" s="38"/>
      <c r="WWB70" s="38"/>
      <c r="WWC70" s="38"/>
      <c r="WWD70" s="38"/>
      <c r="WWE70" s="38"/>
      <c r="WWF70" s="38"/>
      <c r="WWG70" s="38"/>
      <c r="WWH70" s="38"/>
      <c r="WWI70" s="38"/>
      <c r="WWJ70" s="38"/>
      <c r="WWK70" s="38"/>
      <c r="WWL70" s="38"/>
      <c r="WWM70" s="38"/>
      <c r="WWN70" s="38"/>
      <c r="WWO70" s="38"/>
      <c r="WWP70" s="38"/>
      <c r="WWQ70" s="38"/>
      <c r="WWR70" s="38"/>
      <c r="WWS70" s="38"/>
      <c r="WWT70" s="38"/>
      <c r="WWU70" s="38"/>
      <c r="WWV70" s="38"/>
      <c r="WWW70" s="38"/>
      <c r="WWX70" s="38"/>
      <c r="WWY70" s="38"/>
      <c r="WWZ70" s="38"/>
      <c r="WXA70" s="38"/>
      <c r="WXB70" s="38"/>
      <c r="WXC70" s="38"/>
      <c r="WXD70" s="38"/>
      <c r="WXE70" s="38"/>
      <c r="WXF70" s="38"/>
      <c r="WXG70" s="38"/>
      <c r="WXH70" s="38"/>
      <c r="WXI70" s="38"/>
      <c r="WXJ70" s="38"/>
      <c r="WXK70" s="38"/>
      <c r="WXL70" s="38"/>
      <c r="WXM70" s="38"/>
      <c r="WXN70" s="38"/>
      <c r="WXO70" s="38"/>
      <c r="WXP70" s="38"/>
      <c r="WXQ70" s="38"/>
      <c r="WXR70" s="38"/>
      <c r="WXS70" s="38"/>
      <c r="WXT70" s="38"/>
      <c r="WXU70" s="38"/>
      <c r="WXV70" s="38"/>
      <c r="WXW70" s="38"/>
      <c r="WXX70" s="38"/>
      <c r="WXY70" s="38"/>
      <c r="WXZ70" s="38"/>
      <c r="WYA70" s="38"/>
      <c r="WYB70" s="38"/>
      <c r="WYC70" s="38"/>
      <c r="WYD70" s="38"/>
      <c r="WYE70" s="38"/>
      <c r="WYF70" s="38"/>
      <c r="WYG70" s="38"/>
      <c r="WYH70" s="38"/>
      <c r="WYI70" s="38"/>
      <c r="WYJ70" s="38"/>
      <c r="WYK70" s="38"/>
      <c r="WYL70" s="38"/>
      <c r="WYM70" s="38"/>
      <c r="WYN70" s="38"/>
      <c r="WYO70" s="38"/>
      <c r="WYP70" s="38"/>
      <c r="WYQ70" s="38"/>
      <c r="WYR70" s="38"/>
      <c r="WYS70" s="38"/>
      <c r="WYT70" s="38"/>
      <c r="WYU70" s="38"/>
      <c r="WYV70" s="38"/>
      <c r="WYW70" s="38"/>
      <c r="WYX70" s="38"/>
      <c r="WYY70" s="38"/>
      <c r="WYZ70" s="38"/>
      <c r="WZA70" s="38"/>
      <c r="WZB70" s="38"/>
      <c r="WZC70" s="38"/>
      <c r="WZD70" s="38"/>
      <c r="WZE70" s="38"/>
      <c r="WZF70" s="38"/>
      <c r="WZG70" s="38"/>
      <c r="WZH70" s="38"/>
      <c r="WZI70" s="38"/>
      <c r="WZJ70" s="38"/>
      <c r="WZK70" s="38"/>
      <c r="WZL70" s="38"/>
      <c r="WZM70" s="38"/>
      <c r="WZN70" s="38"/>
      <c r="WZO70" s="38"/>
      <c r="WZP70" s="38"/>
      <c r="WZQ70" s="38"/>
      <c r="WZR70" s="38"/>
      <c r="WZS70" s="38"/>
      <c r="WZT70" s="38"/>
      <c r="WZU70" s="38"/>
      <c r="WZV70" s="38"/>
      <c r="WZW70" s="38"/>
      <c r="WZX70" s="38"/>
      <c r="WZY70" s="38"/>
      <c r="WZZ70" s="38"/>
      <c r="XAA70" s="38"/>
      <c r="XAB70" s="38"/>
      <c r="XAC70" s="38"/>
      <c r="XAD70" s="38"/>
      <c r="XAE70" s="38"/>
      <c r="XAF70" s="38"/>
      <c r="XAG70" s="38"/>
      <c r="XAH70" s="38"/>
      <c r="XAI70" s="38"/>
      <c r="XAJ70" s="38"/>
      <c r="XAK70" s="38"/>
      <c r="XAL70" s="38"/>
      <c r="XAM70" s="38"/>
      <c r="XAN70" s="38"/>
      <c r="XAO70" s="38"/>
      <c r="XAP70" s="38"/>
      <c r="XAQ70" s="38"/>
      <c r="XAR70" s="38"/>
      <c r="XAS70" s="38"/>
      <c r="XAT70" s="38"/>
      <c r="XAU70" s="38"/>
      <c r="XAV70" s="38"/>
      <c r="XAW70" s="38"/>
      <c r="XAX70" s="38"/>
      <c r="XAY70" s="38"/>
      <c r="XAZ70" s="38"/>
      <c r="XBA70" s="38"/>
      <c r="XBB70" s="38"/>
      <c r="XBC70" s="38"/>
      <c r="XBD70" s="38"/>
      <c r="XBE70" s="38"/>
      <c r="XBF70" s="38"/>
      <c r="XBG70" s="38"/>
      <c r="XBH70" s="38"/>
      <c r="XBI70" s="38"/>
      <c r="XBJ70" s="38"/>
      <c r="XBK70" s="38"/>
      <c r="XBL70" s="38"/>
      <c r="XBM70" s="38"/>
      <c r="XBN70" s="38"/>
      <c r="XBO70" s="38"/>
      <c r="XBP70" s="38"/>
      <c r="XBQ70" s="38"/>
      <c r="XBR70" s="38"/>
      <c r="XBS70" s="38"/>
      <c r="XBT70" s="38"/>
      <c r="XBU70" s="38"/>
      <c r="XBV70" s="38"/>
      <c r="XBW70" s="38"/>
      <c r="XBX70" s="38"/>
      <c r="XBY70" s="38"/>
      <c r="XBZ70" s="38"/>
      <c r="XCA70" s="38"/>
      <c r="XCB70" s="38"/>
      <c r="XCC70" s="38"/>
      <c r="XCD70" s="38"/>
      <c r="XCE70" s="38"/>
      <c r="XCF70" s="38"/>
      <c r="XCG70" s="38"/>
      <c r="XCH70" s="38"/>
      <c r="XCI70" s="38"/>
      <c r="XCJ70" s="38"/>
      <c r="XCK70" s="38"/>
      <c r="XCL70" s="38"/>
      <c r="XCM70" s="38"/>
      <c r="XCN70" s="38"/>
      <c r="XCO70" s="38"/>
      <c r="XCP70" s="38"/>
      <c r="XCQ70" s="38"/>
      <c r="XCR70" s="38"/>
      <c r="XCS70" s="38"/>
      <c r="XCT70" s="38"/>
      <c r="XCU70" s="38"/>
      <c r="XCV70" s="38"/>
      <c r="XCW70" s="38"/>
      <c r="XCX70" s="38"/>
      <c r="XCY70" s="38"/>
      <c r="XCZ70" s="38"/>
      <c r="XDA70" s="38"/>
      <c r="XDB70" s="38"/>
      <c r="XDC70" s="38"/>
      <c r="XDD70" s="38"/>
      <c r="XDE70" s="38"/>
      <c r="XDF70" s="38"/>
      <c r="XDG70" s="38"/>
      <c r="XDH70" s="38"/>
      <c r="XDI70" s="38"/>
      <c r="XDJ70" s="38"/>
      <c r="XDK70" s="38"/>
      <c r="XDL70" s="38"/>
      <c r="XDM70" s="38"/>
      <c r="XDN70" s="38"/>
      <c r="XDO70" s="38"/>
      <c r="XDP70" s="38"/>
      <c r="XDQ70" s="38"/>
      <c r="XDR70" s="38"/>
      <c r="XDS70" s="38"/>
      <c r="XDT70" s="38"/>
      <c r="XDU70" s="38"/>
      <c r="XDV70" s="38"/>
      <c r="XDW70" s="38"/>
      <c r="XDX70" s="38"/>
      <c r="XDY70" s="38"/>
      <c r="XDZ70" s="38"/>
      <c r="XEA70" s="38"/>
      <c r="XEB70" s="38"/>
      <c r="XEC70" s="38"/>
      <c r="XED70" s="38"/>
      <c r="XEE70" s="38"/>
      <c r="XEF70" s="38"/>
      <c r="XEG70" s="38"/>
      <c r="XEH70" s="38"/>
      <c r="XEI70" s="38"/>
      <c r="XEJ70" s="38"/>
      <c r="XEK70" s="38"/>
      <c r="XEL70" s="38"/>
      <c r="XEM70" s="38"/>
      <c r="XEN70" s="38"/>
      <c r="XEO70" s="38"/>
      <c r="XEP70" s="38"/>
      <c r="XEQ70" s="38"/>
      <c r="XER70" s="38"/>
      <c r="XES70" s="38"/>
      <c r="XET70" s="38"/>
      <c r="XEU70" s="38"/>
      <c r="XEV70" s="38"/>
      <c r="XEW70" s="38"/>
      <c r="XEX70" s="38"/>
      <c r="XEY70" s="38"/>
      <c r="XEZ70" s="38"/>
      <c r="XFA70" s="38"/>
      <c r="XFB70" s="38"/>
      <c r="XFC70" s="38"/>
      <c r="XFD70" s="38"/>
    </row>
    <row r="71" spans="1:16384" ht="105" x14ac:dyDescent="0.25">
      <c r="B71" s="1"/>
      <c r="C71" s="303"/>
      <c r="D71" s="303"/>
      <c r="E71" s="303"/>
      <c r="F71" s="244" t="s">
        <v>166</v>
      </c>
      <c r="G71" s="237" t="s">
        <v>203</v>
      </c>
      <c r="H71" s="237" t="s">
        <v>550</v>
      </c>
      <c r="I71" s="237" t="s">
        <v>36</v>
      </c>
      <c r="J71" s="239" t="s">
        <v>40</v>
      </c>
      <c r="K71" s="235">
        <v>0.8</v>
      </c>
      <c r="L71" s="241"/>
      <c r="M71" s="278"/>
      <c r="N71" s="109" t="s">
        <v>204</v>
      </c>
      <c r="O71" s="42"/>
    </row>
    <row r="72" spans="1:16384" x14ac:dyDescent="0.25">
      <c r="B72" s="1"/>
      <c r="C72" s="8"/>
      <c r="D72" s="9"/>
      <c r="E72" s="8"/>
      <c r="F72" s="72"/>
      <c r="G72" s="39"/>
      <c r="H72" s="5"/>
      <c r="I72" s="6"/>
      <c r="J72" s="7"/>
      <c r="K72" s="7"/>
      <c r="L72" s="1"/>
      <c r="M72" s="106"/>
      <c r="N72" s="82"/>
      <c r="O72" s="42"/>
    </row>
    <row r="73" spans="1:16384" x14ac:dyDescent="0.25">
      <c r="N73" s="70"/>
    </row>
    <row r="74" spans="1:16384" x14ac:dyDescent="0.25">
      <c r="N74" s="70"/>
    </row>
  </sheetData>
  <sheetProtection algorithmName="SHA-512" hashValue="JnA5sUPz6BSPgpdsns4UYB/jg4Pd5MNRwmuJpy/mXF6ViSU0tfCcUeaWAbIyIrNuEhGlKbv4hKksEdJjw3IdWw==" saltValue="h8DY/ilwwYXbce+zT8GCwA==" spinCount="100000" sheet="1" objects="1" scenarios="1"/>
  <customSheetViews>
    <customSheetView guid="{E72066E1-2E2A-4698-9EFF-16A0125F33B6}" scale="77" showAutoFilter="1" topLeftCell="G41">
      <selection activeCell="N43" sqref="N43"/>
      <pageMargins left="0.7" right="0.7" top="0.75" bottom="0.75" header="0.3" footer="0.3"/>
      <pageSetup orientation="portrait" r:id="rId1"/>
      <autoFilter ref="E9:N58"/>
    </customSheetView>
    <customSheetView guid="{34CE63CC-8C1B-460F-A260-1A12A31AF742}" scale="77" showAutoFilter="1" topLeftCell="A9">
      <selection activeCell="F10" sqref="F10:F19"/>
      <pageMargins left="0.7" right="0.7" top="0.75" bottom="0.75" header="0.3" footer="0.3"/>
      <pageSetup orientation="portrait" r:id="rId2"/>
      <autoFilter ref="E9:N58"/>
    </customSheetView>
  </customSheetViews>
  <mergeCells count="26">
    <mergeCell ref="C30:C33"/>
    <mergeCell ref="D26:D33"/>
    <mergeCell ref="E30:E33"/>
    <mergeCell ref="C68:C71"/>
    <mergeCell ref="E69:E71"/>
    <mergeCell ref="C35:C63"/>
    <mergeCell ref="E35:E63"/>
    <mergeCell ref="C64:C67"/>
    <mergeCell ref="D35:D67"/>
    <mergeCell ref="E64:E67"/>
    <mergeCell ref="M2:N2"/>
    <mergeCell ref="M3:N3"/>
    <mergeCell ref="M4:N4"/>
    <mergeCell ref="M5:N5"/>
    <mergeCell ref="D68:D71"/>
    <mergeCell ref="C10:N11"/>
    <mergeCell ref="D2:L2"/>
    <mergeCell ref="D3:L3"/>
    <mergeCell ref="D4:L5"/>
    <mergeCell ref="C2:C5"/>
    <mergeCell ref="C13:C25"/>
    <mergeCell ref="C26:C29"/>
    <mergeCell ref="D13:D25"/>
    <mergeCell ref="E13:E25"/>
    <mergeCell ref="E26:E29"/>
    <mergeCell ref="J7:K8"/>
  </mergeCells>
  <conditionalFormatting sqref="M13:M1048576">
    <cfRule type="cellIs" dxfId="2" priority="7" operator="equal">
      <formula>1</formula>
    </cfRule>
    <cfRule type="cellIs" dxfId="1" priority="8" operator="equal">
      <formula>3</formula>
    </cfRule>
    <cfRule type="cellIs" dxfId="0" priority="9" operator="equal">
      <formula>5</formula>
    </cfRule>
  </conditionalFormatting>
  <hyperlinks>
    <hyperlink ref="N30" location="'MCT-1'!A1" display="MCT-1"/>
    <hyperlink ref="N31" location="'MCT-2'!A1" display="MCT-2"/>
    <hyperlink ref="N32" location="'MCT-3'!A1" display="MCT-3"/>
    <hyperlink ref="N35" location="'MAR-1'!A1" display="MAR-1!"/>
    <hyperlink ref="N56" location="'ESG-1'!A1" display="ESG-1"/>
    <hyperlink ref="N57" location="'ESG-2'!A1" display="ESG-2"/>
    <hyperlink ref="N43" location="'ECO-1'!A1" display="ECO-1"/>
    <hyperlink ref="N38" location="'SAC-1'!A1" display="SAC-1"/>
    <hyperlink ref="N40" location="'ADO-1'!A1" display="ADO-1"/>
    <hyperlink ref="N42" location="'EPI-2'!A1" display="EPI-2"/>
    <hyperlink ref="N41" location="'EPI-1'!A1" display="EPI-1"/>
    <hyperlink ref="N45" location="'ABS-3'!A1" display="ABS-3"/>
    <hyperlink ref="N46" location="'ABS-4'!A1" display="ABS-4"/>
    <hyperlink ref="N47" location="'SCI-1'!A1" display="SCI-1"/>
    <hyperlink ref="N48" location="'SCI-2'!A1" display="SCI-2"/>
    <hyperlink ref="N53" location="'AFI-1'!A1" display="AFI-1"/>
    <hyperlink ref="N54" location="'AFI-2'!A1" display="AFI-2"/>
    <hyperlink ref="N59" location="'ATH-3'!A1" display="ATH-3"/>
    <hyperlink ref="N63" location="'EPR-1'!A1" display="EPR-1"/>
    <hyperlink ref="N64" location="'EAA-1'!A1" display="EAA-1"/>
    <hyperlink ref="N34" location="'MFA-10'!A1" display="MFA-10"/>
    <hyperlink ref="N28" location="'MIU-3'!A1" display="MIU-3"/>
    <hyperlink ref="N29" location="'MIU-4'!A1" display="MIU-4"/>
    <hyperlink ref="N22" location="'AAA-1'!A1" display="AAA-1"/>
    <hyperlink ref="N23" location="'AAA-1'!A1" display="AAA-1"/>
    <hyperlink ref="N13" location="'MFA-1'!A1" display="MFA-1"/>
    <hyperlink ref="N55" location="'AFI-2'!A1" display="AFI-2"/>
    <hyperlink ref="N36" location="'MAR-1'!A1" display="MAR-1!"/>
    <hyperlink ref="N61" location="'ASI-2'!A1" display="ASI-2"/>
    <hyperlink ref="N69" location="'INS-2'!A1" display="INS-2"/>
    <hyperlink ref="N24" location="'AAA-1'!A1" display="AAA-1"/>
    <hyperlink ref="N25" location="'AAA-1'!A1" display="AAA-1"/>
    <hyperlink ref="N70" location="'ESI-4'!A1" display="ESI-4"/>
    <hyperlink ref="N71" location="'ESI-4'!A1" display="ESI-4"/>
    <hyperlink ref="N65" location="'EAA-2'!A1" display="EAA-2"/>
    <hyperlink ref="N27" location="'MIU-2'!A1" display="MIU-2"/>
    <hyperlink ref="N26" location="'MIU-1'!A1" display="MIU-1"/>
    <hyperlink ref="N14" location="'MFA-7'!A1" display="MFA-7"/>
    <hyperlink ref="N15" location="'MFA-8'!A1" display="MFA-8"/>
    <hyperlink ref="N16" location="'MFA-9'!A1" display="MFA-9"/>
    <hyperlink ref="N44" location="'ECO-1'!A1" display="ECO-1"/>
    <hyperlink ref="N66" location="'EAA-2'!A1" display="EAA-2"/>
    <hyperlink ref="N67" location="'EPI-1'!A1" display="EPI-1"/>
    <hyperlink ref="N20" location="'ABS-2'!A1" display="ABS-2"/>
    <hyperlink ref="N21" location="'ABS-5'!A1" display="ABS-5"/>
    <hyperlink ref="N50" location="'SCI-2'!A1" display="SCI-2"/>
    <hyperlink ref="N49" location="'SCI-2'!A1" display="SCI-2"/>
    <hyperlink ref="N62" location="'EPR-1'!A1" display="EPR-1"/>
  </hyperlinks>
  <pageMargins left="0.70866141732283472" right="0.70866141732283472" top="0.74803149606299213" bottom="0.74803149606299213" header="0.31496062992125984" footer="0.31496062992125984"/>
  <pageSetup scale="10" orientation="portrait" r:id="rId3"/>
  <ignoredErrors>
    <ignoredError sqref="L57" numberStoredAsText="1"/>
  </ignoredErrors>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0"/>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404</v>
      </c>
      <c r="L12" s="344"/>
      <c r="M12" s="344"/>
      <c r="N12" s="344"/>
      <c r="O12" s="344"/>
      <c r="P12" s="24"/>
    </row>
    <row r="13" spans="2:16" s="22" customFormat="1" x14ac:dyDescent="0.25">
      <c r="B13" s="24"/>
      <c r="C13" s="332" t="s">
        <v>55</v>
      </c>
      <c r="D13" s="332"/>
      <c r="E13" s="345" t="s">
        <v>196</v>
      </c>
      <c r="F13" s="346"/>
      <c r="G13" s="346"/>
      <c r="H13" s="346"/>
      <c r="I13" s="346"/>
      <c r="J13" s="346"/>
      <c r="K13" s="346"/>
      <c r="L13" s="346"/>
      <c r="M13" s="346"/>
      <c r="N13" s="346"/>
      <c r="O13" s="346"/>
      <c r="P13" s="24"/>
    </row>
    <row r="14" spans="2:16" s="22" customFormat="1" x14ac:dyDescent="0.25">
      <c r="B14" s="24"/>
      <c r="C14" s="332" t="s">
        <v>21</v>
      </c>
      <c r="D14" s="332"/>
      <c r="E14" s="345" t="s">
        <v>119</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74">
        <v>7</v>
      </c>
      <c r="O17" s="374"/>
      <c r="P17" s="319"/>
    </row>
    <row r="18" spans="2:16" s="22" customFormat="1" ht="15.75" customHeight="1" x14ac:dyDescent="0.25">
      <c r="B18" s="24"/>
      <c r="C18" s="332" t="s">
        <v>2</v>
      </c>
      <c r="D18" s="332"/>
      <c r="E18" s="332" t="s">
        <v>24</v>
      </c>
      <c r="F18" s="332"/>
      <c r="G18" s="339" t="s">
        <v>405</v>
      </c>
      <c r="H18" s="331"/>
      <c r="I18" s="331"/>
      <c r="J18" s="331"/>
      <c r="K18" s="331"/>
      <c r="L18" s="331"/>
      <c r="M18" s="331"/>
      <c r="N18" s="331"/>
      <c r="O18" s="331"/>
      <c r="P18" s="319"/>
    </row>
    <row r="19" spans="2:16" s="22" customFormat="1" ht="15.75" customHeight="1" x14ac:dyDescent="0.25">
      <c r="B19" s="24"/>
      <c r="C19" s="332"/>
      <c r="D19" s="332"/>
      <c r="E19" s="332" t="s">
        <v>25</v>
      </c>
      <c r="F19" s="332"/>
      <c r="G19" s="339" t="s">
        <v>406</v>
      </c>
      <c r="H19" s="331"/>
      <c r="I19" s="331"/>
      <c r="J19" s="331"/>
      <c r="K19" s="331"/>
      <c r="L19" s="331"/>
      <c r="M19" s="331"/>
      <c r="N19" s="331"/>
      <c r="O19" s="331"/>
      <c r="P19" s="17"/>
    </row>
    <row r="20" spans="2:16" s="22" customFormat="1" ht="23.25" customHeight="1" x14ac:dyDescent="0.25">
      <c r="B20" s="24"/>
      <c r="C20" s="332" t="s">
        <v>12</v>
      </c>
      <c r="D20" s="332"/>
      <c r="E20" s="302" t="s">
        <v>403</v>
      </c>
      <c r="F20" s="302"/>
      <c r="G20" s="332" t="s">
        <v>5</v>
      </c>
      <c r="H20" s="332"/>
      <c r="I20" s="332"/>
      <c r="J20" s="331" t="s">
        <v>14</v>
      </c>
      <c r="K20" s="331"/>
      <c r="L20" s="332" t="s">
        <v>17</v>
      </c>
      <c r="M20" s="332"/>
      <c r="N20" s="331" t="s">
        <v>14</v>
      </c>
      <c r="O20" s="331"/>
      <c r="P20" s="17"/>
    </row>
    <row r="21" spans="2:16" s="22" customFormat="1" ht="23.2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64" t="s">
        <v>58</v>
      </c>
      <c r="K24" s="318"/>
      <c r="L24" s="318"/>
      <c r="M24" s="318"/>
      <c r="N24" s="318"/>
      <c r="O24" s="318"/>
      <c r="P24" s="319"/>
    </row>
    <row r="25" spans="2:16" s="22" customFormat="1" x14ac:dyDescent="0.25">
      <c r="B25" s="24"/>
      <c r="C25" s="315"/>
      <c r="D25" s="315"/>
      <c r="E25" s="315"/>
      <c r="F25" s="315"/>
      <c r="G25" s="315"/>
      <c r="H25" s="315"/>
      <c r="I25" s="316"/>
      <c r="J25" s="320" t="s">
        <v>497</v>
      </c>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x14ac:dyDescent="0.25">
      <c r="B30" s="24"/>
      <c r="C30" s="315"/>
      <c r="D30" s="315"/>
      <c r="E30" s="315"/>
      <c r="F30" s="315"/>
      <c r="G30" s="315"/>
      <c r="H30" s="315"/>
      <c r="I30" s="316"/>
      <c r="J30" s="322"/>
      <c r="K30" s="323"/>
      <c r="L30" s="323"/>
      <c r="M30" s="323"/>
      <c r="N30" s="323"/>
      <c r="O30" s="323"/>
      <c r="P30" s="24"/>
    </row>
    <row r="31" spans="2:16" s="22" customFormat="1" x14ac:dyDescent="0.25">
      <c r="B31" s="24"/>
      <c r="C31" s="315"/>
      <c r="D31" s="315"/>
      <c r="E31" s="315"/>
      <c r="F31" s="315"/>
      <c r="G31" s="315"/>
      <c r="H31" s="315"/>
      <c r="I31" s="316"/>
      <c r="J31" s="322"/>
      <c r="K31" s="323"/>
      <c r="L31" s="323"/>
      <c r="M31" s="323"/>
      <c r="N31" s="323"/>
      <c r="O31" s="323"/>
      <c r="P31" s="24"/>
    </row>
    <row r="32" spans="2:16" s="22" customFormat="1" x14ac:dyDescent="0.25">
      <c r="B32" s="24"/>
      <c r="C32" s="315"/>
      <c r="D32" s="315"/>
      <c r="E32" s="315"/>
      <c r="F32" s="315"/>
      <c r="G32" s="315"/>
      <c r="H32" s="315"/>
      <c r="I32" s="316"/>
      <c r="J32" s="322"/>
      <c r="K32" s="323"/>
      <c r="L32" s="323"/>
      <c r="M32" s="323"/>
      <c r="N32" s="323"/>
      <c r="O32" s="323"/>
      <c r="P32" s="24"/>
    </row>
    <row r="33" spans="2:16" s="22" customFormat="1" x14ac:dyDescent="0.25">
      <c r="B33" s="24"/>
      <c r="C33" s="315"/>
      <c r="D33" s="315"/>
      <c r="E33" s="315"/>
      <c r="F33" s="315"/>
      <c r="G33" s="315"/>
      <c r="H33" s="315"/>
      <c r="I33" s="316"/>
      <c r="J33" s="322"/>
      <c r="K33" s="323"/>
      <c r="L33" s="323"/>
      <c r="M33" s="323"/>
      <c r="N33" s="323"/>
      <c r="O33" s="323"/>
      <c r="P33" s="24"/>
    </row>
    <row r="34" spans="2:16" s="22" customFormat="1" x14ac:dyDescent="0.25">
      <c r="B34" s="24"/>
      <c r="C34" s="315"/>
      <c r="D34" s="315"/>
      <c r="E34" s="315"/>
      <c r="F34" s="315"/>
      <c r="G34" s="315"/>
      <c r="H34" s="315"/>
      <c r="I34" s="316"/>
      <c r="J34" s="324"/>
      <c r="K34" s="325"/>
      <c r="L34" s="325"/>
      <c r="M34" s="325"/>
      <c r="N34" s="325"/>
      <c r="O34" s="325"/>
      <c r="P34" s="24"/>
    </row>
    <row r="35" spans="2:16" s="22" customFormat="1" ht="15.75" customHeight="1" x14ac:dyDescent="0.25">
      <c r="B35" s="24"/>
      <c r="C35" s="315"/>
      <c r="D35" s="315"/>
      <c r="E35" s="315"/>
      <c r="F35" s="315"/>
      <c r="G35" s="315"/>
      <c r="H35" s="315"/>
      <c r="I35" s="316"/>
      <c r="J35" s="365" t="s">
        <v>194</v>
      </c>
      <c r="K35" s="327"/>
      <c r="L35" s="327"/>
      <c r="M35" s="327"/>
      <c r="N35" s="327"/>
      <c r="O35" s="327"/>
      <c r="P35" s="24"/>
    </row>
    <row r="36" spans="2:16" s="22" customFormat="1" x14ac:dyDescent="0.25">
      <c r="B36" s="24"/>
      <c r="C36" s="315"/>
      <c r="D36" s="315"/>
      <c r="E36" s="315"/>
      <c r="F36" s="315"/>
      <c r="G36" s="315"/>
      <c r="H36" s="315"/>
      <c r="I36" s="316"/>
      <c r="J36" s="320" t="s">
        <v>463</v>
      </c>
      <c r="K36" s="321"/>
      <c r="L36" s="321"/>
      <c r="M36" s="321"/>
      <c r="N36" s="321"/>
      <c r="O36" s="321"/>
      <c r="P36" s="24"/>
    </row>
    <row r="37" spans="2:16" s="22" customFormat="1" x14ac:dyDescent="0.25">
      <c r="B37" s="24"/>
      <c r="C37" s="315"/>
      <c r="D37" s="315"/>
      <c r="E37" s="315"/>
      <c r="F37" s="315"/>
      <c r="G37" s="315"/>
      <c r="H37" s="315"/>
      <c r="I37" s="316"/>
      <c r="J37" s="322"/>
      <c r="K37" s="323"/>
      <c r="L37" s="323"/>
      <c r="M37" s="323"/>
      <c r="N37" s="323"/>
      <c r="O37" s="323"/>
      <c r="P37" s="24"/>
    </row>
    <row r="38" spans="2:16" s="22" customFormat="1" x14ac:dyDescent="0.25">
      <c r="B38" s="24"/>
      <c r="C38" s="315"/>
      <c r="D38" s="315"/>
      <c r="E38" s="315"/>
      <c r="F38" s="315"/>
      <c r="G38" s="315"/>
      <c r="H38" s="315"/>
      <c r="I38" s="316"/>
      <c r="J38" s="324"/>
      <c r="K38" s="325"/>
      <c r="L38" s="325"/>
      <c r="M38" s="325"/>
      <c r="N38" s="325"/>
      <c r="O38" s="325"/>
      <c r="P38" s="24"/>
    </row>
    <row r="39" spans="2:16" s="22" customFormat="1" ht="15.75" customHeight="1" x14ac:dyDescent="0.25">
      <c r="B39" s="24"/>
      <c r="C39" s="315"/>
      <c r="D39" s="315"/>
      <c r="E39" s="315"/>
      <c r="F39" s="315"/>
      <c r="G39" s="315"/>
      <c r="H39" s="315"/>
      <c r="I39" s="316"/>
      <c r="J39" s="365" t="s">
        <v>59</v>
      </c>
      <c r="K39" s="327"/>
      <c r="L39" s="327"/>
      <c r="M39" s="327"/>
      <c r="N39" s="327"/>
      <c r="O39" s="327"/>
      <c r="P39" s="24"/>
    </row>
    <row r="40" spans="2:16" s="22" customFormat="1" ht="16.5" customHeight="1" x14ac:dyDescent="0.25">
      <c r="B40" s="24"/>
      <c r="C40" s="315"/>
      <c r="D40" s="315"/>
      <c r="E40" s="315"/>
      <c r="F40" s="315"/>
      <c r="G40" s="315"/>
      <c r="H40" s="315"/>
      <c r="I40" s="316"/>
      <c r="J40" s="330" t="s">
        <v>327</v>
      </c>
      <c r="K40" s="321"/>
      <c r="L40" s="321"/>
      <c r="M40" s="321"/>
      <c r="N40" s="321"/>
      <c r="O40" s="321"/>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10" t="s">
        <v>9</v>
      </c>
      <c r="D42" s="311"/>
      <c r="E42" s="311"/>
      <c r="F42" s="311"/>
      <c r="G42" s="311"/>
      <c r="H42" s="311"/>
      <c r="I42" s="311"/>
      <c r="J42" s="311"/>
      <c r="K42" s="311"/>
      <c r="L42" s="311"/>
      <c r="M42" s="311"/>
      <c r="N42" s="311"/>
      <c r="O42" s="312"/>
      <c r="P42" s="26"/>
    </row>
    <row r="43" spans="2:16" s="27" customFormat="1" x14ac:dyDescent="0.25">
      <c r="B43" s="26"/>
      <c r="C43" s="192" t="s">
        <v>8</v>
      </c>
      <c r="D43" s="191" t="str">
        <f>IF(J20="MENSUAL","ENERO",IF(J20="TRIMESTRAL","MARZO",IF(J20="SEMESTRAL","JUNIO",IF(J20="ANUAL",2017,""))))</f>
        <v>MARZO</v>
      </c>
      <c r="E43" s="191" t="str">
        <f>IF(J20="MENSUAL","FEBRERO",IF(J20="TRIMESTRAL","JUNIO",IF(J20="SEMESTRAL","DICIEMBRE","")))</f>
        <v>JUNIO</v>
      </c>
      <c r="F43" s="191" t="str">
        <f>IF(J20="MENSUAL","MARZO",IF(J20="TRIMESTRAL","SEPTIEMBRE",""))</f>
        <v>SEPTIEMBRE</v>
      </c>
      <c r="G43" s="191" t="str">
        <f>IF(J20="MENSUAL","ABRIL",IF(J20="TRIMESTRAL","DICIEMBRE",""))</f>
        <v>DICIEMBRE</v>
      </c>
      <c r="H43" s="191" t="str">
        <f>IF(J20="MENSUAL","MAYO","")</f>
        <v/>
      </c>
      <c r="I43" s="191" t="str">
        <f>IF(J20="MENSUAL","JUNIO","")</f>
        <v/>
      </c>
      <c r="J43" s="191" t="str">
        <f>IF(J20="MENSUAL","JULIO","")</f>
        <v/>
      </c>
      <c r="K43" s="191" t="str">
        <f>IF(J20="MENSUAL","AGOSTO","")</f>
        <v/>
      </c>
      <c r="L43" s="191" t="str">
        <f>IF(J20="MENSUAL","SEPTIEMBRE","")</f>
        <v/>
      </c>
      <c r="M43" s="191" t="str">
        <f>IF(J20="MENSUAL","OCTUBRE","")</f>
        <v/>
      </c>
      <c r="N43" s="191" t="str">
        <f>IF(J20="MENSUAL","NOVIEMBRE","")</f>
        <v/>
      </c>
      <c r="O43" s="191" t="str">
        <f>IF(J20="MENSUAL","DICIEMBRE","")</f>
        <v/>
      </c>
      <c r="P43" s="26"/>
    </row>
    <row r="44" spans="2:16" s="27" customFormat="1" ht="30" x14ac:dyDescent="0.25">
      <c r="B44" s="26"/>
      <c r="C44" s="193" t="str">
        <f>G18</f>
        <v>Número de Acompañamientos</v>
      </c>
      <c r="D44" s="2">
        <v>118</v>
      </c>
      <c r="E44" s="2"/>
      <c r="F44" s="2"/>
      <c r="G44" s="2"/>
      <c r="H44" s="2"/>
      <c r="I44" s="2"/>
      <c r="J44" s="2"/>
      <c r="K44" s="2"/>
      <c r="L44" s="2"/>
      <c r="M44" s="2"/>
      <c r="N44" s="2"/>
      <c r="O44" s="2"/>
      <c r="P44" s="26"/>
    </row>
    <row r="45" spans="2:16" s="27" customFormat="1" ht="30" x14ac:dyDescent="0.25">
      <c r="B45" s="26"/>
      <c r="C45" s="193" t="str">
        <f>G19</f>
        <v>Número Total de Procesos</v>
      </c>
      <c r="D45" s="2">
        <v>20</v>
      </c>
      <c r="E45" s="2">
        <v>20</v>
      </c>
      <c r="F45" s="2">
        <v>20</v>
      </c>
      <c r="G45" s="2">
        <v>20</v>
      </c>
      <c r="H45" s="2"/>
      <c r="I45" s="2"/>
      <c r="J45" s="2"/>
      <c r="K45" s="2"/>
      <c r="L45" s="2"/>
      <c r="M45" s="2"/>
      <c r="N45" s="2"/>
      <c r="O45" s="2"/>
      <c r="P45" s="28"/>
    </row>
    <row r="46" spans="2:16" s="27" customFormat="1" x14ac:dyDescent="0.25">
      <c r="B46" s="26"/>
      <c r="C46" s="3" t="s">
        <v>10</v>
      </c>
      <c r="D46" s="199">
        <f>IFERROR(IF($E$17=1,D44/D45,IF($E$17=2,D44,"")),"")</f>
        <v>5.9</v>
      </c>
      <c r="E46" s="199">
        <f t="shared" ref="E46:G46" si="0">IFERROR(IF($E$17=1,E44/E45,IF($E$17=2,E44,"")),"")</f>
        <v>0</v>
      </c>
      <c r="F46" s="199">
        <f t="shared" si="0"/>
        <v>0</v>
      </c>
      <c r="G46" s="199">
        <f t="shared" si="0"/>
        <v>0</v>
      </c>
      <c r="H46" s="199"/>
      <c r="I46" s="199"/>
      <c r="J46" s="199"/>
      <c r="K46" s="199"/>
      <c r="L46" s="199"/>
      <c r="M46" s="199"/>
      <c r="N46" s="199"/>
      <c r="O46" s="199"/>
      <c r="P46" s="26"/>
    </row>
    <row r="47" spans="2:16" s="27" customFormat="1" x14ac:dyDescent="0.25">
      <c r="B47" s="26"/>
      <c r="C47" s="4" t="s">
        <v>22</v>
      </c>
      <c r="D47" s="16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v>
      </c>
      <c r="E47" s="163">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7</v>
      </c>
      <c r="F47" s="163">
        <f>IF(AND(N20="ANUAL",J20="MENSUAL"),N17/12+E47,IF(AND(N20="ANUAL",J20="TRIMESTRAL"),N17/4+E47,IF(AND(N20="SEMESTRAL",J20="MENSUAL"),N17/6+E47,IF(AND(N20="SEMESTRAL",J20="TRIMESTRAL"),N17/2,IF(AND(N20="TRIMESTRAL",J20="MENSUAL"),N17/3+E47,IF(AND(N20="TRIMESTRAL",J20="TRIMESTRAL"),N17,IF(AND(N20="MENSUAL",J20="MENSUAL"),N17,"")))))))</f>
        <v>7</v>
      </c>
      <c r="G47" s="163">
        <f>IF(AND(N20="ANUAL",J20="MENSUAL"),N17/12+F47,IF(AND(N20="ANUAL",J20="TRIMESTRAL"),N17/4+F47,IF(AND(N20="SEMESTRAL",J20="MENSUAL"),N17/6+F47,IF(AND(N20="SEMESTRAL",J20="TRIMESTRAL"),N17/2+F47,IF(AND(N20="TRIMESTRAL",J20="MENSUAL"),N17/3,IF(AND(N20="TRIMESTRAL",J20="TRIMESTRAL"),N17,IF(AND(N20="MENSUAL",J20="MENSUAL"),N17,"")))))))</f>
        <v>7</v>
      </c>
      <c r="H47" s="163" t="str">
        <f>IF(AND($N$20="ANUAL",$J$20="MENSUAL"),$N$17/12+G47,IF(AND(N20="SEMESTRAL",J20="MENSUAL"),N17/6+G47,IF(AND(N20="TRIMESTRAL",J20="MENSUAL"),N17/3+G47,IF(AND(N20="MENSUAL",J20="MENSUAL"),N17,""))))</f>
        <v/>
      </c>
      <c r="I47" s="163" t="str">
        <f>IF(AND($N$20="ANUAL",$J$20="MENSUAL"),$N$17/12+H47,IF(AND(N20="SEMESTRAL",J20="MENSUAL"),N17/6+H47,IF(AND(N20="TRIMESTRAL",J20="MENSUAL"),N17/3+H47,IF(AND(N20="MENSUAL",J20="MENSUAL"),N17,""))))</f>
        <v/>
      </c>
      <c r="J47" s="163" t="str">
        <f>IF(AND($N$20="ANUAL",$J$20="MENSUAL"),$N$17/12+I47,IF(AND(N20="SEMESTRAL",J20="MENSUAL"),N17/6,IF(AND(N20="TRIMESTRAL",J20="MENSUAL"),N17/3,IF(AND(N20="MENSUAL",J20="MENSUAL"),N17,""))))</f>
        <v/>
      </c>
      <c r="K47" s="163" t="str">
        <f>IF(AND($N$20="ANUAL",$J$20="MENSUAL"),$N$17/12+J47,IF(AND(N20="SEMESTRAL",J20="MENSUAL"),N17/6+J47,IF(AND(N20="TRIMESTRAL",J20="MENSUAL"),N17/3+J47,IF(AND(N20="MENSUAL",J20="MENSUAL"),N17,""))))</f>
        <v/>
      </c>
      <c r="L47" s="163" t="str">
        <f>IF(AND($N$20="ANUAL",$J$20="MENSUAL"),$N$17/12+K47,IF(AND(N20="SEMESTRAL",J20="MENSUAL"),N17/6+K47,IF(AND(N20="TRIMESTRAL",J20="MENSUAL"),N17/3+K47,IF(AND(N20="MENSUAL",J20="MENSUAL"),N17,""))))</f>
        <v/>
      </c>
      <c r="M47" s="163" t="str">
        <f>IF(AND($N$20="ANUAL",$J$20="MENSUAL"),$N$17/12+L47,IF(AND(N20="SEMESTRAL",J20="MENSUAL"),N17/6+L47,IF(AND(N20="TRIMESTRAL",J20="MENSUAL"),N17/3,IF(AND(N20="MENSUAL",J20="MENSUAL"),N17,""))))</f>
        <v/>
      </c>
      <c r="N47" s="163" t="str">
        <f>IF(AND($N$20="ANUAL",$J$20="MENSUAL"),$N$17/12+M47,IF(AND(N20="SEMESTRAL",J20="MENSUAL"),N17/6+M47,IF(AND(N20="TRIMESTRAL",J20="MENSUAL"),N17/3+M47,IF(AND(N20="MENSUAL",J20="MENSUAL"),N17,""))))</f>
        <v/>
      </c>
      <c r="O47" s="163"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sheetProtection algorithmName="SHA-512" hashValue="3mk/JFBx0J0spaYIhmj2QIrUWL9TV/L3vECO7aDVn2qL9+2X0whOQ1018LcQa3UjtI93e58juyXHDuNN+EkBiA==" saltValue="HlOTsYuDJv08YpqKYES7g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2:O42"/>
    <mergeCell ref="C23:O23"/>
    <mergeCell ref="C24:I40"/>
    <mergeCell ref="J24:O24"/>
    <mergeCell ref="J40:O40"/>
    <mergeCell ref="N20:O21"/>
    <mergeCell ref="C20:D21"/>
    <mergeCell ref="E20:F21"/>
    <mergeCell ref="G20:I21"/>
    <mergeCell ref="P24:P25"/>
    <mergeCell ref="J25:O34"/>
    <mergeCell ref="J35:O35"/>
    <mergeCell ref="J36: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699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699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306</v>
      </c>
      <c r="L12" s="344"/>
      <c r="M12" s="344"/>
      <c r="N12" s="344"/>
      <c r="O12" s="344"/>
      <c r="P12" s="24"/>
    </row>
    <row r="13" spans="2:16" s="22" customFormat="1" x14ac:dyDescent="0.25">
      <c r="B13" s="24"/>
      <c r="C13" s="332" t="s">
        <v>55</v>
      </c>
      <c r="D13" s="332"/>
      <c r="E13" s="345" t="s">
        <v>97</v>
      </c>
      <c r="F13" s="346"/>
      <c r="G13" s="346"/>
      <c r="H13" s="346"/>
      <c r="I13" s="346"/>
      <c r="J13" s="346"/>
      <c r="K13" s="346"/>
      <c r="L13" s="346"/>
      <c r="M13" s="346"/>
      <c r="N13" s="346"/>
      <c r="O13" s="346"/>
      <c r="P13" s="24"/>
    </row>
    <row r="14" spans="2:16" s="22" customFormat="1" x14ac:dyDescent="0.25">
      <c r="B14" s="24"/>
      <c r="C14" s="332" t="s">
        <v>21</v>
      </c>
      <c r="D14" s="332"/>
      <c r="E14" s="345" t="s">
        <v>123</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33">
        <v>0.65</v>
      </c>
      <c r="O17" s="333"/>
      <c r="P17" s="319"/>
    </row>
    <row r="18" spans="2:16" s="22" customFormat="1" ht="15.75" customHeight="1" x14ac:dyDescent="0.25">
      <c r="B18" s="24"/>
      <c r="C18" s="332" t="s">
        <v>2</v>
      </c>
      <c r="D18" s="332"/>
      <c r="E18" s="332" t="s">
        <v>24</v>
      </c>
      <c r="F18" s="332"/>
      <c r="G18" s="339" t="s">
        <v>309</v>
      </c>
      <c r="H18" s="331"/>
      <c r="I18" s="331"/>
      <c r="J18" s="331"/>
      <c r="K18" s="331"/>
      <c r="L18" s="331"/>
      <c r="M18" s="331"/>
      <c r="N18" s="331"/>
      <c r="O18" s="331"/>
      <c r="P18" s="319"/>
    </row>
    <row r="19" spans="2:16" s="22" customFormat="1" ht="15.75" customHeight="1" x14ac:dyDescent="0.25">
      <c r="B19" s="24"/>
      <c r="C19" s="332"/>
      <c r="D19" s="332"/>
      <c r="E19" s="332" t="s">
        <v>25</v>
      </c>
      <c r="F19" s="332"/>
      <c r="G19" s="339" t="s">
        <v>310</v>
      </c>
      <c r="H19" s="331"/>
      <c r="I19" s="331"/>
      <c r="J19" s="331"/>
      <c r="K19" s="331"/>
      <c r="L19" s="331"/>
      <c r="M19" s="331"/>
      <c r="N19" s="331"/>
      <c r="O19" s="331"/>
      <c r="P19" s="17"/>
    </row>
    <row r="20" spans="2:16" s="22" customFormat="1" ht="19.5" customHeight="1" x14ac:dyDescent="0.25">
      <c r="B20" s="24"/>
      <c r="C20" s="332" t="s">
        <v>12</v>
      </c>
      <c r="D20" s="332"/>
      <c r="E20" s="302" t="s">
        <v>560</v>
      </c>
      <c r="F20" s="302"/>
      <c r="G20" s="332" t="s">
        <v>5</v>
      </c>
      <c r="H20" s="332"/>
      <c r="I20" s="332"/>
      <c r="J20" s="331" t="s">
        <v>14</v>
      </c>
      <c r="K20" s="331"/>
      <c r="L20" s="332" t="s">
        <v>17</v>
      </c>
      <c r="M20" s="332"/>
      <c r="N20" s="331" t="s">
        <v>14</v>
      </c>
      <c r="O20" s="331"/>
      <c r="P20" s="17"/>
    </row>
    <row r="21" spans="2:16" s="22" customFormat="1" ht="24.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60"/>
      <c r="F22" s="60"/>
      <c r="G22" s="15"/>
      <c r="H22" s="15"/>
      <c r="I22" s="15"/>
      <c r="J22" s="60"/>
      <c r="K22" s="60"/>
      <c r="L22" s="15"/>
      <c r="M22" s="15"/>
      <c r="N22" s="60"/>
      <c r="O22" s="6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5.5" customHeight="1" x14ac:dyDescent="0.25">
      <c r="B25" s="24"/>
      <c r="C25" s="315"/>
      <c r="D25" s="315"/>
      <c r="E25" s="315"/>
      <c r="F25" s="315"/>
      <c r="G25" s="315"/>
      <c r="H25" s="315"/>
      <c r="I25" s="316"/>
      <c r="J25" s="320" t="s">
        <v>342</v>
      </c>
      <c r="K25" s="321"/>
      <c r="L25" s="321"/>
      <c r="M25" s="321"/>
      <c r="N25" s="321"/>
      <c r="O25" s="321"/>
      <c r="P25" s="319"/>
    </row>
    <row r="26" spans="2:16" s="22" customFormat="1" ht="25.5" customHeight="1" x14ac:dyDescent="0.25">
      <c r="B26" s="24"/>
      <c r="C26" s="315"/>
      <c r="D26" s="315"/>
      <c r="E26" s="315"/>
      <c r="F26" s="315"/>
      <c r="G26" s="315"/>
      <c r="H26" s="315"/>
      <c r="I26" s="316"/>
      <c r="J26" s="320"/>
      <c r="K26" s="321"/>
      <c r="L26" s="321"/>
      <c r="M26" s="321"/>
      <c r="N26" s="321"/>
      <c r="O26" s="321"/>
      <c r="P26" s="154"/>
    </row>
    <row r="27" spans="2:16" s="22" customFormat="1" ht="25.5" customHeight="1" x14ac:dyDescent="0.25">
      <c r="B27" s="24"/>
      <c r="C27" s="315"/>
      <c r="D27" s="315"/>
      <c r="E27" s="315"/>
      <c r="F27" s="315"/>
      <c r="G27" s="315"/>
      <c r="H27" s="315"/>
      <c r="I27" s="316"/>
      <c r="J27" s="320"/>
      <c r="K27" s="321"/>
      <c r="L27" s="321"/>
      <c r="M27" s="321"/>
      <c r="N27" s="321"/>
      <c r="O27" s="321"/>
      <c r="P27" s="154"/>
    </row>
    <row r="28" spans="2:16" s="22" customFormat="1" ht="25.5" customHeight="1" x14ac:dyDescent="0.25">
      <c r="B28" s="24"/>
      <c r="C28" s="315"/>
      <c r="D28" s="315"/>
      <c r="E28" s="315"/>
      <c r="F28" s="315"/>
      <c r="G28" s="315"/>
      <c r="H28" s="315"/>
      <c r="I28" s="316"/>
      <c r="J28" s="320"/>
      <c r="K28" s="321"/>
      <c r="L28" s="321"/>
      <c r="M28" s="321"/>
      <c r="N28" s="321"/>
      <c r="O28" s="321"/>
      <c r="P28" s="154"/>
    </row>
    <row r="29" spans="2:16" s="22" customFormat="1" ht="25.5" customHeight="1" x14ac:dyDescent="0.25">
      <c r="B29" s="24"/>
      <c r="C29" s="315"/>
      <c r="D29" s="315"/>
      <c r="E29" s="315"/>
      <c r="F29" s="315"/>
      <c r="G29" s="315"/>
      <c r="H29" s="315"/>
      <c r="I29" s="316"/>
      <c r="J29" s="320"/>
      <c r="K29" s="321"/>
      <c r="L29" s="321"/>
      <c r="M29" s="321"/>
      <c r="N29" s="321"/>
      <c r="O29" s="321"/>
      <c r="P29" s="81"/>
    </row>
    <row r="30" spans="2:16" s="22" customFormat="1" ht="32.25" customHeight="1" x14ac:dyDescent="0.25">
      <c r="B30" s="24"/>
      <c r="C30" s="315"/>
      <c r="D30" s="315"/>
      <c r="E30" s="315"/>
      <c r="F30" s="315"/>
      <c r="G30" s="315"/>
      <c r="H30" s="315"/>
      <c r="I30" s="316"/>
      <c r="J30" s="320"/>
      <c r="K30" s="321"/>
      <c r="L30" s="321"/>
      <c r="M30" s="321"/>
      <c r="N30" s="321"/>
      <c r="O30" s="321"/>
      <c r="P30" s="81"/>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75" t="s">
        <v>369</v>
      </c>
      <c r="K32" s="376"/>
      <c r="L32" s="376"/>
      <c r="M32" s="376"/>
      <c r="N32" s="376"/>
      <c r="O32" s="376"/>
      <c r="P32" s="24"/>
    </row>
    <row r="33" spans="2:16" s="22" customFormat="1" ht="15.75" customHeight="1" x14ac:dyDescent="0.25">
      <c r="B33" s="24"/>
      <c r="C33" s="315"/>
      <c r="D33" s="315"/>
      <c r="E33" s="315"/>
      <c r="F33" s="315"/>
      <c r="G33" s="315"/>
      <c r="H33" s="315"/>
      <c r="I33" s="316"/>
      <c r="J33" s="377"/>
      <c r="K33" s="378"/>
      <c r="L33" s="378"/>
      <c r="M33" s="378"/>
      <c r="N33" s="378"/>
      <c r="O33" s="378"/>
      <c r="P33" s="24"/>
    </row>
    <row r="34" spans="2:16" s="22" customFormat="1" ht="15.75" customHeight="1" x14ac:dyDescent="0.25">
      <c r="B34" s="24"/>
      <c r="C34" s="315"/>
      <c r="D34" s="315"/>
      <c r="E34" s="315"/>
      <c r="F34" s="315"/>
      <c r="G34" s="315"/>
      <c r="H34" s="315"/>
      <c r="I34" s="316"/>
      <c r="J34" s="377"/>
      <c r="K34" s="378"/>
      <c r="L34" s="378"/>
      <c r="M34" s="378"/>
      <c r="N34" s="378"/>
      <c r="O34" s="378"/>
      <c r="P34" s="24"/>
    </row>
    <row r="35" spans="2:16" s="22" customFormat="1" ht="15.75" customHeight="1" x14ac:dyDescent="0.25">
      <c r="B35" s="24"/>
      <c r="C35" s="315"/>
      <c r="D35" s="315"/>
      <c r="E35" s="315"/>
      <c r="F35" s="315"/>
      <c r="G35" s="315"/>
      <c r="H35" s="315"/>
      <c r="I35" s="316"/>
      <c r="J35" s="377"/>
      <c r="K35" s="378"/>
      <c r="L35" s="378"/>
      <c r="M35" s="378"/>
      <c r="N35" s="378"/>
      <c r="O35" s="378"/>
      <c r="P35" s="24"/>
    </row>
    <row r="36" spans="2:16" s="22" customFormat="1" ht="15.75" customHeight="1" x14ac:dyDescent="0.25">
      <c r="B36" s="24"/>
      <c r="C36" s="315"/>
      <c r="D36" s="315"/>
      <c r="E36" s="315"/>
      <c r="F36" s="315"/>
      <c r="G36" s="315"/>
      <c r="H36" s="315"/>
      <c r="I36" s="316"/>
      <c r="J36" s="377"/>
      <c r="K36" s="378"/>
      <c r="L36" s="378"/>
      <c r="M36" s="378"/>
      <c r="N36" s="378"/>
      <c r="O36" s="378"/>
      <c r="P36" s="24"/>
    </row>
    <row r="37" spans="2:16" s="22" customFormat="1" ht="18.75" customHeight="1" x14ac:dyDescent="0.25">
      <c r="B37" s="24"/>
      <c r="C37" s="315"/>
      <c r="D37" s="315"/>
      <c r="E37" s="315"/>
      <c r="F37" s="315"/>
      <c r="G37" s="315"/>
      <c r="H37" s="315"/>
      <c r="I37" s="316"/>
      <c r="J37" s="377"/>
      <c r="K37" s="378"/>
      <c r="L37" s="378"/>
      <c r="M37" s="378"/>
      <c r="N37" s="378"/>
      <c r="O37" s="378"/>
      <c r="P37" s="24"/>
    </row>
    <row r="38" spans="2:16" s="22" customFormat="1" ht="15.75" customHeight="1" x14ac:dyDescent="0.25">
      <c r="B38" s="24"/>
      <c r="C38" s="315"/>
      <c r="D38" s="315"/>
      <c r="E38" s="315"/>
      <c r="F38" s="315"/>
      <c r="G38" s="315"/>
      <c r="H38" s="315"/>
      <c r="I38" s="316"/>
      <c r="J38" s="377"/>
      <c r="K38" s="378"/>
      <c r="L38" s="378"/>
      <c r="M38" s="378"/>
      <c r="N38" s="378"/>
      <c r="O38" s="378"/>
      <c r="P38" s="24"/>
    </row>
    <row r="39" spans="2:16" s="22" customFormat="1" ht="15.75" customHeight="1" x14ac:dyDescent="0.25">
      <c r="B39" s="24"/>
      <c r="C39" s="315"/>
      <c r="D39" s="315"/>
      <c r="E39" s="315"/>
      <c r="F39" s="315"/>
      <c r="G39" s="315"/>
      <c r="H39" s="315"/>
      <c r="I39" s="316"/>
      <c r="J39" s="326" t="s">
        <v>7</v>
      </c>
      <c r="K39" s="327"/>
      <c r="L39" s="327"/>
      <c r="M39" s="327"/>
      <c r="N39" s="327"/>
      <c r="O39" s="327"/>
      <c r="P39" s="24"/>
    </row>
    <row r="40" spans="2:16" s="22" customFormat="1" ht="16.5" customHeight="1" x14ac:dyDescent="0.25">
      <c r="B40" s="24"/>
      <c r="C40" s="315"/>
      <c r="D40" s="315"/>
      <c r="E40" s="315"/>
      <c r="F40" s="315"/>
      <c r="G40" s="315"/>
      <c r="H40" s="315"/>
      <c r="I40" s="316"/>
      <c r="J40" s="330" t="s">
        <v>214</v>
      </c>
      <c r="K40" s="321"/>
      <c r="L40" s="321"/>
      <c r="M40" s="321"/>
      <c r="N40" s="321"/>
      <c r="O40" s="321"/>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10" t="s">
        <v>9</v>
      </c>
      <c r="D42" s="311"/>
      <c r="E42" s="311"/>
      <c r="F42" s="311"/>
      <c r="G42" s="311"/>
      <c r="H42" s="311"/>
      <c r="I42" s="311"/>
      <c r="J42" s="311"/>
      <c r="K42" s="311"/>
      <c r="L42" s="311"/>
      <c r="M42" s="311"/>
      <c r="N42" s="311"/>
      <c r="O42" s="312"/>
      <c r="P42" s="26"/>
    </row>
    <row r="43" spans="2:16" s="27" customFormat="1" x14ac:dyDescent="0.25">
      <c r="B43" s="26"/>
      <c r="C43" s="58" t="s">
        <v>8</v>
      </c>
      <c r="D43" s="59" t="str">
        <f>IF(J20="MENSUAL","ENERO",IF(J20="TRIMESTRAL","MARZO",IF(J20="SEMESTRAL","JUNIO",IF(J20="ANUAL",2017,""))))</f>
        <v>MARZO</v>
      </c>
      <c r="E43" s="59" t="str">
        <f>IF(J20="MENSUAL","FEBRERO",IF(J20="TRIMESTRAL","JUNIO",IF(J20="SEMESTRAL","DICIEMBRE","")))</f>
        <v>JUNIO</v>
      </c>
      <c r="F43" s="59" t="str">
        <f>IF(J20="MENSUAL","MARZO",IF(J20="TRIMESTRAL","SEPTIEMBRE",""))</f>
        <v>SEPTIEMBRE</v>
      </c>
      <c r="G43" s="59" t="str">
        <f>IF(J20="MENSUAL","ABRIL",IF(J20="TRIMESTRAL","DICIEMBRE",""))</f>
        <v>DICIEMBRE</v>
      </c>
      <c r="H43" s="59" t="str">
        <f>IF(J20="MENSUAL","MAYO","")</f>
        <v/>
      </c>
      <c r="I43" s="59" t="str">
        <f>IF(J20="MENSUAL","JUNIO","")</f>
        <v/>
      </c>
      <c r="J43" s="59" t="str">
        <f>IF(J20="MENSUAL","JULIO","")</f>
        <v/>
      </c>
      <c r="K43" s="59" t="str">
        <f>IF(J20="MENSUAL","AGOSTO","")</f>
        <v/>
      </c>
      <c r="L43" s="59" t="str">
        <f>IF(J20="MENSUAL","SEPTIEMBRE","")</f>
        <v/>
      </c>
      <c r="M43" s="59" t="str">
        <f>IF(J20="MENSUAL","OCTUBRE","")</f>
        <v/>
      </c>
      <c r="N43" s="59" t="str">
        <f>IF(J20="MENSUAL","NOVIEMBRE","")</f>
        <v/>
      </c>
      <c r="O43" s="59" t="str">
        <f>IF(J20="MENSUAL","DICIEMBRE","")</f>
        <v/>
      </c>
      <c r="P43" s="26"/>
    </row>
    <row r="44" spans="2:16" s="27" customFormat="1" ht="48" customHeight="1" x14ac:dyDescent="0.25">
      <c r="B44" s="26"/>
      <c r="C44" s="57" t="str">
        <f>G18</f>
        <v>Total solicitudes atendidas oportunamente</v>
      </c>
      <c r="D44" s="2">
        <v>423</v>
      </c>
      <c r="E44" s="2"/>
      <c r="F44" s="2"/>
      <c r="G44" s="2"/>
      <c r="H44" s="2"/>
      <c r="I44" s="2"/>
      <c r="J44" s="2"/>
      <c r="K44" s="2"/>
      <c r="L44" s="2"/>
      <c r="M44" s="2"/>
      <c r="N44" s="2"/>
      <c r="O44" s="2"/>
      <c r="P44" s="26"/>
    </row>
    <row r="45" spans="2:16" s="27" customFormat="1" x14ac:dyDescent="0.25">
      <c r="B45" s="26"/>
      <c r="C45" s="57" t="str">
        <f>G19</f>
        <v>Total solicitudes*100</v>
      </c>
      <c r="D45" s="2">
        <v>528</v>
      </c>
      <c r="E45" s="2"/>
      <c r="F45" s="2"/>
      <c r="G45" s="2"/>
      <c r="H45" s="2"/>
      <c r="I45" s="2"/>
      <c r="J45" s="2"/>
      <c r="K45" s="2"/>
      <c r="L45" s="2"/>
      <c r="M45" s="2"/>
      <c r="N45" s="2"/>
      <c r="O45" s="2"/>
      <c r="P45" s="28"/>
    </row>
    <row r="46" spans="2:16" s="27" customFormat="1" x14ac:dyDescent="0.25">
      <c r="B46" s="26"/>
      <c r="C46" s="3" t="s">
        <v>10</v>
      </c>
      <c r="D46" s="29">
        <f>IFERROR(IF($E$17=1,D44/D45,IF($E$17=2,D44,"")),"")</f>
        <v>0.80113636363636365</v>
      </c>
      <c r="E46" s="29" t="str">
        <f t="shared" ref="E46:O46" si="0">IFERROR(IF($E$17=1,E44/E45,IF($E$17=2,E44,"")),"")</f>
        <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0.65</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0.65</v>
      </c>
      <c r="F47" s="29">
        <f>IF(AND(N20="ANUAL",J20="MENSUAL"),N17/12+E47,IF(AND(N20="ANUAL",J20="TRIMESTRAL"),N17/4+E47,IF(AND(N20="SEMESTRAL",J20="MENSUAL"),N17/6+E47,IF(AND(N20="SEMESTRAL",J20="TRIMESTRAL"),N17/2,IF(AND(N20="TRIMESTRAL",J20="MENSUAL"),N17/3+E47,IF(AND(N20="TRIMESTRAL",J20="TRIMESTRAL"),N17,IF(AND(N20="MENSUAL",J20="MENSUAL"),N17,"")))))))</f>
        <v>0.65</v>
      </c>
      <c r="G47" s="29">
        <f>IF(AND(N20="ANUAL",J20="MENSUAL"),N17/12+F47,IF(AND(N20="ANUAL",J20="TRIMESTRAL"),N17/4+F47,IF(AND(N20="SEMESTRAL",J20="MENSUAL"),N17/6+F47,IF(AND(N20="SEMESTRAL",J20="TRIMESTRAL"),N17/2+F47,IF(AND(N20="TRIMESTRAL",J20="MENSUAL"),N17/3,IF(AND(N20="TRIMESTRAL",J20="TRIMESTRAL"),N17,IF(AND(N20="MENSUAL",J20="MENSUAL"),N17,"")))))))</f>
        <v>0.65</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sheetProtection algorithmName="SHA-512" hashValue="+dFdVsU/NM+2fhlsGTuJxGx9848V8ANH8FU3twll+AljKD3ptp2BMcLHVaCuD7Ym/RQEoFTQMkdIMjGxXpWXHA==" saltValue="ZyJoPc0rJAx3QdupZeBb3w==" spinCount="100000" sheet="1" objects="1" scenarios="1"/>
  <customSheetViews>
    <customSheetView guid="{E72066E1-2E2A-4698-9EFF-16A0125F33B6}" scale="80" fitToPage="1">
      <selection activeCell="J20" sqref="J20:K21"/>
      <pageMargins left="0.7" right="0.7" top="0.75" bottom="0.75" header="0.3" footer="0.3"/>
      <pageSetup paperSize="5" scale="74" fitToHeight="0" orientation="landscape" r:id="rId1"/>
    </customSheetView>
    <customSheetView guid="{34CE63CC-8C1B-460F-A260-1A12A31AF742}" scale="80"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E17:G17"/>
    <mergeCell ref="N20:O21"/>
    <mergeCell ref="C17:D17"/>
    <mergeCell ref="L17:M17"/>
    <mergeCell ref="N17:O17"/>
    <mergeCell ref="C20:D21"/>
    <mergeCell ref="E20:F21"/>
    <mergeCell ref="G20:I21"/>
    <mergeCell ref="J20:K21"/>
    <mergeCell ref="L20:M21"/>
    <mergeCell ref="J17:K17"/>
    <mergeCell ref="H17:I17"/>
    <mergeCell ref="C42:O42"/>
    <mergeCell ref="C23:O23"/>
    <mergeCell ref="C24:I40"/>
    <mergeCell ref="J24:O24"/>
    <mergeCell ref="P24:P25"/>
    <mergeCell ref="J25:O30"/>
    <mergeCell ref="J31:O31"/>
    <mergeCell ref="J32: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0"/>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307</v>
      </c>
      <c r="L12" s="344"/>
      <c r="M12" s="344"/>
      <c r="N12" s="344"/>
      <c r="O12" s="344"/>
      <c r="P12" s="24"/>
    </row>
    <row r="13" spans="2:16" s="22" customFormat="1" x14ac:dyDescent="0.25">
      <c r="B13" s="24"/>
      <c r="C13" s="332" t="s">
        <v>55</v>
      </c>
      <c r="D13" s="332"/>
      <c r="E13" s="345" t="s">
        <v>97</v>
      </c>
      <c r="F13" s="346"/>
      <c r="G13" s="346"/>
      <c r="H13" s="346"/>
      <c r="I13" s="346"/>
      <c r="J13" s="346"/>
      <c r="K13" s="346"/>
      <c r="L13" s="346"/>
      <c r="M13" s="346"/>
      <c r="N13" s="346"/>
      <c r="O13" s="346"/>
      <c r="P13" s="24"/>
    </row>
    <row r="14" spans="2:16" s="22" customFormat="1" x14ac:dyDescent="0.25">
      <c r="B14" s="24"/>
      <c r="C14" s="332" t="s">
        <v>21</v>
      </c>
      <c r="D14" s="332"/>
      <c r="E14" s="345" t="s">
        <v>123</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33">
        <v>0.75</v>
      </c>
      <c r="O17" s="333"/>
      <c r="P17" s="319"/>
    </row>
    <row r="18" spans="2:16" s="22" customFormat="1" ht="15.75" customHeight="1" x14ac:dyDescent="0.25">
      <c r="B18" s="24"/>
      <c r="C18" s="332" t="s">
        <v>2</v>
      </c>
      <c r="D18" s="332"/>
      <c r="E18" s="332" t="s">
        <v>24</v>
      </c>
      <c r="F18" s="332"/>
      <c r="G18" s="339" t="s">
        <v>311</v>
      </c>
      <c r="H18" s="331"/>
      <c r="I18" s="331"/>
      <c r="J18" s="331"/>
      <c r="K18" s="331"/>
      <c r="L18" s="331"/>
      <c r="M18" s="331"/>
      <c r="N18" s="331"/>
      <c r="O18" s="331"/>
      <c r="P18" s="319"/>
    </row>
    <row r="19" spans="2:16" s="22" customFormat="1" ht="15.75" customHeight="1" x14ac:dyDescent="0.25">
      <c r="B19" s="24"/>
      <c r="C19" s="332"/>
      <c r="D19" s="332"/>
      <c r="E19" s="332" t="s">
        <v>25</v>
      </c>
      <c r="F19" s="332"/>
      <c r="G19" s="339" t="s">
        <v>312</v>
      </c>
      <c r="H19" s="331"/>
      <c r="I19" s="331"/>
      <c r="J19" s="331"/>
      <c r="K19" s="331"/>
      <c r="L19" s="331"/>
      <c r="M19" s="331"/>
      <c r="N19" s="331"/>
      <c r="O19" s="331"/>
      <c r="P19" s="17"/>
    </row>
    <row r="20" spans="2:16" s="22" customFormat="1" ht="15.75" customHeight="1" x14ac:dyDescent="0.25">
      <c r="B20" s="24"/>
      <c r="C20" s="332" t="s">
        <v>12</v>
      </c>
      <c r="D20" s="332"/>
      <c r="E20" s="334" t="s">
        <v>313</v>
      </c>
      <c r="F20" s="334"/>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145"/>
      <c r="F22" s="145"/>
      <c r="G22" s="15"/>
      <c r="H22" s="15"/>
      <c r="I22" s="15"/>
      <c r="J22" s="145"/>
      <c r="K22" s="145"/>
      <c r="L22" s="15"/>
      <c r="M22" s="15"/>
      <c r="N22" s="145"/>
      <c r="O22" s="145"/>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5.5" customHeight="1" x14ac:dyDescent="0.25">
      <c r="B25" s="24"/>
      <c r="C25" s="315"/>
      <c r="D25" s="315"/>
      <c r="E25" s="315"/>
      <c r="F25" s="315"/>
      <c r="G25" s="315"/>
      <c r="H25" s="315"/>
      <c r="I25" s="316"/>
      <c r="J25" s="320" t="s">
        <v>343</v>
      </c>
      <c r="K25" s="321"/>
      <c r="L25" s="321"/>
      <c r="M25" s="321"/>
      <c r="N25" s="321"/>
      <c r="O25" s="321"/>
      <c r="P25" s="319"/>
    </row>
    <row r="26" spans="2:16" s="22" customFormat="1" ht="25.5" customHeight="1" x14ac:dyDescent="0.25">
      <c r="B26" s="24"/>
      <c r="C26" s="315"/>
      <c r="D26" s="315"/>
      <c r="E26" s="315"/>
      <c r="F26" s="315"/>
      <c r="G26" s="315"/>
      <c r="H26" s="315"/>
      <c r="I26" s="316"/>
      <c r="J26" s="320"/>
      <c r="K26" s="321"/>
      <c r="L26" s="321"/>
      <c r="M26" s="321"/>
      <c r="N26" s="321"/>
      <c r="O26" s="321"/>
      <c r="P26" s="143"/>
    </row>
    <row r="27" spans="2:16" s="22" customFormat="1" ht="25.5" customHeight="1" x14ac:dyDescent="0.25">
      <c r="B27" s="24"/>
      <c r="C27" s="315"/>
      <c r="D27" s="315"/>
      <c r="E27" s="315"/>
      <c r="F27" s="315"/>
      <c r="G27" s="315"/>
      <c r="H27" s="315"/>
      <c r="I27" s="316"/>
      <c r="J27" s="320"/>
      <c r="K27" s="321"/>
      <c r="L27" s="321"/>
      <c r="M27" s="321"/>
      <c r="N27" s="321"/>
      <c r="O27" s="321"/>
      <c r="P27" s="154"/>
    </row>
    <row r="28" spans="2:16" s="22" customFormat="1" ht="25.5" customHeight="1" x14ac:dyDescent="0.25">
      <c r="B28" s="24"/>
      <c r="C28" s="315"/>
      <c r="D28" s="315"/>
      <c r="E28" s="315"/>
      <c r="F28" s="315"/>
      <c r="G28" s="315"/>
      <c r="H28" s="315"/>
      <c r="I28" s="316"/>
      <c r="J28" s="320"/>
      <c r="K28" s="321"/>
      <c r="L28" s="321"/>
      <c r="M28" s="321"/>
      <c r="N28" s="321"/>
      <c r="O28" s="321"/>
      <c r="P28" s="154"/>
    </row>
    <row r="29" spans="2:16" s="22" customFormat="1" ht="25.5" customHeight="1" x14ac:dyDescent="0.25">
      <c r="B29" s="24"/>
      <c r="C29" s="315"/>
      <c r="D29" s="315"/>
      <c r="E29" s="315"/>
      <c r="F29" s="315"/>
      <c r="G29" s="315"/>
      <c r="H29" s="315"/>
      <c r="I29" s="316"/>
      <c r="J29" s="320"/>
      <c r="K29" s="321"/>
      <c r="L29" s="321"/>
      <c r="M29" s="321"/>
      <c r="N29" s="321"/>
      <c r="O29" s="321"/>
      <c r="P29" s="15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75" t="s">
        <v>370</v>
      </c>
      <c r="K31" s="376"/>
      <c r="L31" s="376"/>
      <c r="M31" s="376"/>
      <c r="N31" s="376"/>
      <c r="O31" s="376"/>
      <c r="P31" s="24"/>
    </row>
    <row r="32" spans="2:16" s="22" customFormat="1" ht="15.75" customHeight="1" x14ac:dyDescent="0.25">
      <c r="B32" s="24"/>
      <c r="C32" s="315"/>
      <c r="D32" s="315"/>
      <c r="E32" s="315"/>
      <c r="F32" s="315"/>
      <c r="G32" s="315"/>
      <c r="H32" s="315"/>
      <c r="I32" s="316"/>
      <c r="J32" s="377"/>
      <c r="K32" s="378"/>
      <c r="L32" s="378"/>
      <c r="M32" s="378"/>
      <c r="N32" s="378"/>
      <c r="O32" s="378"/>
      <c r="P32" s="24"/>
    </row>
    <row r="33" spans="2:16" s="22" customFormat="1" ht="15.75" customHeight="1" x14ac:dyDescent="0.25">
      <c r="B33" s="24"/>
      <c r="C33" s="315"/>
      <c r="D33" s="315"/>
      <c r="E33" s="315"/>
      <c r="F33" s="315"/>
      <c r="G33" s="315"/>
      <c r="H33" s="315"/>
      <c r="I33" s="316"/>
      <c r="J33" s="377"/>
      <c r="K33" s="378"/>
      <c r="L33" s="378"/>
      <c r="M33" s="378"/>
      <c r="N33" s="378"/>
      <c r="O33" s="378"/>
      <c r="P33" s="24"/>
    </row>
    <row r="34" spans="2:16" s="22" customFormat="1" x14ac:dyDescent="0.25">
      <c r="B34" s="24"/>
      <c r="C34" s="315"/>
      <c r="D34" s="315"/>
      <c r="E34" s="315"/>
      <c r="F34" s="315"/>
      <c r="G34" s="315"/>
      <c r="H34" s="315"/>
      <c r="I34" s="316"/>
      <c r="J34" s="377"/>
      <c r="K34" s="378"/>
      <c r="L34" s="378"/>
      <c r="M34" s="378"/>
      <c r="N34" s="378"/>
      <c r="O34" s="378"/>
      <c r="P34" s="24"/>
    </row>
    <row r="35" spans="2:16" s="22" customFormat="1" ht="17.25" customHeight="1" x14ac:dyDescent="0.25">
      <c r="B35" s="24"/>
      <c r="C35" s="315"/>
      <c r="D35" s="315"/>
      <c r="E35" s="315"/>
      <c r="F35" s="315"/>
      <c r="G35" s="315"/>
      <c r="H35" s="315"/>
      <c r="I35" s="316"/>
      <c r="J35" s="377"/>
      <c r="K35" s="378"/>
      <c r="L35" s="378"/>
      <c r="M35" s="378"/>
      <c r="N35" s="378"/>
      <c r="O35" s="378"/>
      <c r="P35" s="24"/>
    </row>
    <row r="36" spans="2:16" s="22" customFormat="1" ht="17.25" customHeight="1" x14ac:dyDescent="0.25">
      <c r="B36" s="24"/>
      <c r="C36" s="315"/>
      <c r="D36" s="315"/>
      <c r="E36" s="315"/>
      <c r="F36" s="315"/>
      <c r="G36" s="315"/>
      <c r="H36" s="315"/>
      <c r="I36" s="316"/>
      <c r="J36" s="377"/>
      <c r="K36" s="378"/>
      <c r="L36" s="378"/>
      <c r="M36" s="378"/>
      <c r="N36" s="378"/>
      <c r="O36" s="378"/>
      <c r="P36" s="24"/>
    </row>
    <row r="37" spans="2:16" s="22" customFormat="1" ht="15.75" customHeight="1" x14ac:dyDescent="0.25">
      <c r="B37" s="24"/>
      <c r="C37" s="315"/>
      <c r="D37" s="315"/>
      <c r="E37" s="315"/>
      <c r="F37" s="315"/>
      <c r="G37" s="315"/>
      <c r="H37" s="315"/>
      <c r="I37" s="316"/>
      <c r="J37" s="377"/>
      <c r="K37" s="378"/>
      <c r="L37" s="378"/>
      <c r="M37" s="378"/>
      <c r="N37" s="378"/>
      <c r="O37" s="378"/>
      <c r="P37" s="24"/>
    </row>
    <row r="38" spans="2:16" s="22" customFormat="1" ht="15.75" customHeight="1" x14ac:dyDescent="0.25">
      <c r="B38" s="24"/>
      <c r="C38" s="315"/>
      <c r="D38" s="315"/>
      <c r="E38" s="315"/>
      <c r="F38" s="315"/>
      <c r="G38" s="315"/>
      <c r="H38" s="315"/>
      <c r="I38" s="316"/>
      <c r="J38" s="377"/>
      <c r="K38" s="378"/>
      <c r="L38" s="378"/>
      <c r="M38" s="378"/>
      <c r="N38" s="378"/>
      <c r="O38" s="378"/>
      <c r="P38" s="24"/>
    </row>
    <row r="39" spans="2:16" s="22" customFormat="1" ht="15.75" customHeight="1" x14ac:dyDescent="0.25">
      <c r="B39" s="24"/>
      <c r="C39" s="315"/>
      <c r="D39" s="315"/>
      <c r="E39" s="315"/>
      <c r="F39" s="315"/>
      <c r="G39" s="315"/>
      <c r="H39" s="315"/>
      <c r="I39" s="316"/>
      <c r="J39" s="326" t="s">
        <v>7</v>
      </c>
      <c r="K39" s="327"/>
      <c r="L39" s="327"/>
      <c r="M39" s="327"/>
      <c r="N39" s="327"/>
      <c r="O39" s="327"/>
      <c r="P39" s="24"/>
    </row>
    <row r="40" spans="2:16" s="22" customFormat="1" ht="16.5" customHeight="1" x14ac:dyDescent="0.25">
      <c r="B40" s="24"/>
      <c r="C40" s="315"/>
      <c r="D40" s="315"/>
      <c r="E40" s="315"/>
      <c r="F40" s="315"/>
      <c r="G40" s="315"/>
      <c r="H40" s="315"/>
      <c r="I40" s="316"/>
      <c r="J40" s="330" t="s">
        <v>214</v>
      </c>
      <c r="K40" s="321"/>
      <c r="L40" s="321"/>
      <c r="M40" s="321"/>
      <c r="N40" s="321"/>
      <c r="O40" s="321"/>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10" t="s">
        <v>9</v>
      </c>
      <c r="D42" s="311"/>
      <c r="E42" s="311"/>
      <c r="F42" s="311"/>
      <c r="G42" s="311"/>
      <c r="H42" s="311"/>
      <c r="I42" s="311"/>
      <c r="J42" s="311"/>
      <c r="K42" s="311"/>
      <c r="L42" s="311"/>
      <c r="M42" s="311"/>
      <c r="N42" s="311"/>
      <c r="O42" s="312"/>
      <c r="P42" s="26"/>
    </row>
    <row r="43" spans="2:16" s="27" customFormat="1" x14ac:dyDescent="0.25">
      <c r="B43" s="26"/>
      <c r="C43" s="142" t="s">
        <v>8</v>
      </c>
      <c r="D43" s="144" t="str">
        <f>IF(J20="MENSUAL","ENERO",IF(J20="TRIMESTRAL","MARZO",IF(J20="SEMESTRAL","JUNIO",IF(J20="ANUAL",2017,""))))</f>
        <v>MARZO</v>
      </c>
      <c r="E43" s="144" t="str">
        <f>IF(J20="MENSUAL","FEBRERO",IF(J20="TRIMESTRAL","JUNIO",IF(J20="SEMESTRAL","DICIEMBRE","")))</f>
        <v>JUNIO</v>
      </c>
      <c r="F43" s="144" t="str">
        <f>IF(J20="MENSUAL","MARZO",IF(J20="TRIMESTRAL","SEPTIEMBRE",""))</f>
        <v>SEPTIEMBRE</v>
      </c>
      <c r="G43" s="144" t="str">
        <f>IF(J20="MENSUAL","ABRIL",IF(J20="TRIMESTRAL","DICIEMBRE",""))</f>
        <v>DICIEMBRE</v>
      </c>
      <c r="H43" s="144" t="str">
        <f>IF(J20="MENSUAL","MAYO","")</f>
        <v/>
      </c>
      <c r="I43" s="144" t="str">
        <f>IF(J20="MENSUAL","JUNIO","")</f>
        <v/>
      </c>
      <c r="J43" s="144" t="str">
        <f>IF(J20="MENSUAL","JULIO","")</f>
        <v/>
      </c>
      <c r="K43" s="144" t="str">
        <f>IF(J20="MENSUAL","AGOSTO","")</f>
        <v/>
      </c>
      <c r="L43" s="144" t="str">
        <f>IF(J20="MENSUAL","SEPTIEMBRE","")</f>
        <v/>
      </c>
      <c r="M43" s="144" t="str">
        <f>IF(J20="MENSUAL","OCTUBRE","")</f>
        <v/>
      </c>
      <c r="N43" s="144" t="str">
        <f>IF(J20="MENSUAL","NOVIEMBRE","")</f>
        <v/>
      </c>
      <c r="O43" s="144" t="str">
        <f>IF(J20="MENSUAL","DICIEMBRE","")</f>
        <v/>
      </c>
      <c r="P43" s="26"/>
    </row>
    <row r="44" spans="2:16" s="27" customFormat="1" ht="48" customHeight="1" x14ac:dyDescent="0.25">
      <c r="B44" s="26"/>
      <c r="C44" s="141" t="str">
        <f>G18</f>
        <v>Número de solicitudes con calificación buenas y/o excelentes</v>
      </c>
      <c r="D44" s="2">
        <v>366</v>
      </c>
      <c r="E44" s="2"/>
      <c r="F44" s="2"/>
      <c r="G44" s="2"/>
      <c r="H44" s="2"/>
      <c r="I44" s="2"/>
      <c r="J44" s="2"/>
      <c r="K44" s="2"/>
      <c r="L44" s="2"/>
      <c r="M44" s="2"/>
      <c r="N44" s="2"/>
      <c r="O44" s="2"/>
      <c r="P44" s="26"/>
    </row>
    <row r="45" spans="2:16" s="27" customFormat="1" ht="30" x14ac:dyDescent="0.25">
      <c r="B45" s="26"/>
      <c r="C45" s="141" t="str">
        <f>G19</f>
        <v>Número de solicitudes calificadas*100</v>
      </c>
      <c r="D45" s="2">
        <v>528</v>
      </c>
      <c r="E45" s="2"/>
      <c r="F45" s="2"/>
      <c r="G45" s="2"/>
      <c r="H45" s="2"/>
      <c r="I45" s="2"/>
      <c r="J45" s="2"/>
      <c r="K45" s="2"/>
      <c r="L45" s="2"/>
      <c r="M45" s="2"/>
      <c r="N45" s="2"/>
      <c r="O45" s="2"/>
      <c r="P45" s="28"/>
    </row>
    <row r="46" spans="2:16" s="27" customFormat="1" x14ac:dyDescent="0.25">
      <c r="B46" s="26"/>
      <c r="C46" s="3" t="s">
        <v>10</v>
      </c>
      <c r="D46" s="29">
        <f>IFERROR(IF($E$17=1,D44/D45,IF($E$17=2,D44,"")),"")</f>
        <v>0.69318181818181823</v>
      </c>
      <c r="E46" s="29" t="str">
        <f t="shared" ref="E46:O46" si="0">IFERROR(IF($E$17=1,E44/E45,IF($E$17=2,E44,"")),"")</f>
        <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0.75</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0.75</v>
      </c>
      <c r="F47" s="29">
        <f>IF(AND(N20="ANUAL",J20="MENSUAL"),N17/12+E47,IF(AND(N20="ANUAL",J20="TRIMESTRAL"),N17/4+E47,IF(AND(N20="SEMESTRAL",J20="MENSUAL"),N17/6+E47,IF(AND(N20="SEMESTRAL",J20="TRIMESTRAL"),N17/2,IF(AND(N20="TRIMESTRAL",J20="MENSUAL"),N17/3+E47,IF(AND(N20="TRIMESTRAL",J20="TRIMESTRAL"),N17,IF(AND(N20="MENSUAL",J20="MENSUAL"),N17,"")))))))</f>
        <v>0.75</v>
      </c>
      <c r="G47" s="29">
        <f>IF(AND(N20="ANUAL",J20="MENSUAL"),N17/12+F47,IF(AND(N20="ANUAL",J20="TRIMESTRAL"),N17/4+F47,IF(AND(N20="SEMESTRAL",J20="MENSUAL"),N17/6+F47,IF(AND(N20="SEMESTRAL",J20="TRIMESTRAL"),N17/2+F47,IF(AND(N20="TRIMESTRAL",J20="MENSUAL"),N17/3,IF(AND(N20="TRIMESTRAL",J20="TRIMESTRAL"),N17,IF(AND(N20="MENSUAL",J20="MENSUAL"),N17,"")))))))</f>
        <v>0.75</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sheetProtection algorithmName="SHA-512" hashValue="n6Wd4w16hp/M8Iad3HYQj6WSqgn92bNo4KTsxwGrB/nduaxS3QPeALPiLwb4nPSkvqDrLfzMnFXQbuIQf3H8oQ==" saltValue="G1lQ8DehHgmCwUzf4oMIrg==" spinCount="100000" sheet="1" objects="1" scenarios="1"/>
  <mergeCells count="49">
    <mergeCell ref="P24:P25"/>
    <mergeCell ref="J25:O29"/>
    <mergeCell ref="J30:O30"/>
    <mergeCell ref="J31:O38"/>
    <mergeCell ref="J39:O39"/>
    <mergeCell ref="J20:K21"/>
    <mergeCell ref="L20:M21"/>
    <mergeCell ref="C42:O42"/>
    <mergeCell ref="C23:O23"/>
    <mergeCell ref="C24:I40"/>
    <mergeCell ref="J24:O24"/>
    <mergeCell ref="J40:O40"/>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48897"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848898"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477</v>
      </c>
      <c r="L12" s="344"/>
      <c r="M12" s="344"/>
      <c r="N12" s="344"/>
      <c r="O12" s="344"/>
      <c r="P12" s="24"/>
    </row>
    <row r="13" spans="2:16" s="22" customFormat="1" x14ac:dyDescent="0.25">
      <c r="B13" s="24"/>
      <c r="C13" s="332" t="s">
        <v>55</v>
      </c>
      <c r="D13" s="332"/>
      <c r="E13" s="379" t="s">
        <v>96</v>
      </c>
      <c r="F13" s="379"/>
      <c r="G13" s="379"/>
      <c r="H13" s="379"/>
      <c r="I13" s="379"/>
      <c r="J13" s="379"/>
      <c r="K13" s="379"/>
      <c r="L13" s="379"/>
      <c r="M13" s="379"/>
      <c r="N13" s="379"/>
      <c r="O13" s="379"/>
      <c r="P13" s="24"/>
    </row>
    <row r="14" spans="2:16" s="22" customFormat="1" x14ac:dyDescent="0.25">
      <c r="B14" s="24"/>
      <c r="C14" s="332" t="s">
        <v>21</v>
      </c>
      <c r="D14" s="332"/>
      <c r="E14" s="380" t="s">
        <v>124</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33">
        <v>0.8</v>
      </c>
      <c r="O17" s="333"/>
      <c r="P17" s="319"/>
    </row>
    <row r="18" spans="2:16" s="22" customFormat="1" ht="15.75" customHeight="1" x14ac:dyDescent="0.25">
      <c r="B18" s="24"/>
      <c r="C18" s="332" t="s">
        <v>2</v>
      </c>
      <c r="D18" s="332"/>
      <c r="E18" s="332" t="s">
        <v>24</v>
      </c>
      <c r="F18" s="332"/>
      <c r="G18" s="339" t="s">
        <v>478</v>
      </c>
      <c r="H18" s="331"/>
      <c r="I18" s="331"/>
      <c r="J18" s="331"/>
      <c r="K18" s="331"/>
      <c r="L18" s="331"/>
      <c r="M18" s="331"/>
      <c r="N18" s="331"/>
      <c r="O18" s="331"/>
      <c r="P18" s="319"/>
    </row>
    <row r="19" spans="2:16" s="22" customFormat="1" ht="15.75" customHeight="1" x14ac:dyDescent="0.25">
      <c r="B19" s="24"/>
      <c r="C19" s="332"/>
      <c r="D19" s="332"/>
      <c r="E19" s="332" t="s">
        <v>25</v>
      </c>
      <c r="F19" s="332"/>
      <c r="G19" s="339" t="s">
        <v>481</v>
      </c>
      <c r="H19" s="331"/>
      <c r="I19" s="331"/>
      <c r="J19" s="331"/>
      <c r="K19" s="331"/>
      <c r="L19" s="331"/>
      <c r="M19" s="331"/>
      <c r="N19" s="331"/>
      <c r="O19" s="331"/>
      <c r="P19" s="17"/>
    </row>
    <row r="20" spans="2:16" s="22" customFormat="1" ht="15.75" customHeight="1" x14ac:dyDescent="0.25">
      <c r="B20" s="24"/>
      <c r="C20" s="332" t="s">
        <v>12</v>
      </c>
      <c r="D20" s="332"/>
      <c r="E20" s="302" t="s">
        <v>482</v>
      </c>
      <c r="F20" s="302"/>
      <c r="G20" s="332" t="s">
        <v>5</v>
      </c>
      <c r="H20" s="332"/>
      <c r="I20" s="332"/>
      <c r="J20" s="331" t="s">
        <v>14</v>
      </c>
      <c r="K20" s="331"/>
      <c r="L20" s="332" t="s">
        <v>17</v>
      </c>
      <c r="M20" s="332"/>
      <c r="N20" s="331" t="s">
        <v>16</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217"/>
      <c r="F22" s="217"/>
      <c r="G22" s="15"/>
      <c r="H22" s="15"/>
      <c r="I22" s="15"/>
      <c r="J22" s="217"/>
      <c r="K22" s="217"/>
      <c r="L22" s="15"/>
      <c r="M22" s="15"/>
      <c r="N22" s="217"/>
      <c r="O22" s="21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5.5" customHeight="1" x14ac:dyDescent="0.25">
      <c r="B25" s="24"/>
      <c r="C25" s="315"/>
      <c r="D25" s="315"/>
      <c r="E25" s="315"/>
      <c r="F25" s="315"/>
      <c r="G25" s="315"/>
      <c r="H25" s="315"/>
      <c r="I25" s="316"/>
      <c r="J25" s="320" t="s">
        <v>490</v>
      </c>
      <c r="K25" s="321"/>
      <c r="L25" s="321"/>
      <c r="M25" s="321"/>
      <c r="N25" s="321"/>
      <c r="O25" s="321"/>
      <c r="P25" s="319"/>
    </row>
    <row r="26" spans="2:16" s="22" customFormat="1" ht="25.5" customHeight="1" x14ac:dyDescent="0.25">
      <c r="B26" s="24"/>
      <c r="C26" s="315"/>
      <c r="D26" s="315"/>
      <c r="E26" s="315"/>
      <c r="F26" s="315"/>
      <c r="G26" s="315"/>
      <c r="H26" s="315"/>
      <c r="I26" s="316"/>
      <c r="J26" s="320"/>
      <c r="K26" s="321"/>
      <c r="L26" s="321"/>
      <c r="M26" s="321"/>
      <c r="N26" s="321"/>
      <c r="O26" s="321"/>
      <c r="P26" s="213"/>
    </row>
    <row r="27" spans="2:16" s="22" customFormat="1" ht="25.5" customHeight="1" x14ac:dyDescent="0.25">
      <c r="B27" s="24"/>
      <c r="C27" s="315"/>
      <c r="D27" s="315"/>
      <c r="E27" s="315"/>
      <c r="F27" s="315"/>
      <c r="G27" s="315"/>
      <c r="H27" s="315"/>
      <c r="I27" s="316"/>
      <c r="J27" s="320"/>
      <c r="K27" s="321"/>
      <c r="L27" s="321"/>
      <c r="M27" s="321"/>
      <c r="N27" s="321"/>
      <c r="O27" s="321"/>
      <c r="P27" s="213"/>
    </row>
    <row r="28" spans="2:16" s="22" customFormat="1" ht="25.5" customHeight="1" x14ac:dyDescent="0.25">
      <c r="B28" s="24"/>
      <c r="C28" s="315"/>
      <c r="D28" s="315"/>
      <c r="E28" s="315"/>
      <c r="F28" s="315"/>
      <c r="G28" s="315"/>
      <c r="H28" s="315"/>
      <c r="I28" s="316"/>
      <c r="J28" s="320"/>
      <c r="K28" s="321"/>
      <c r="L28" s="321"/>
      <c r="M28" s="321"/>
      <c r="N28" s="321"/>
      <c r="O28" s="321"/>
      <c r="P28" s="213"/>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75" t="s">
        <v>491</v>
      </c>
      <c r="K30" s="376"/>
      <c r="L30" s="376"/>
      <c r="M30" s="376"/>
      <c r="N30" s="376"/>
      <c r="O30" s="376"/>
      <c r="P30" s="24"/>
    </row>
    <row r="31" spans="2:16" s="22" customFormat="1" ht="15.75" customHeight="1" x14ac:dyDescent="0.25">
      <c r="B31" s="24"/>
      <c r="C31" s="315"/>
      <c r="D31" s="315"/>
      <c r="E31" s="315"/>
      <c r="F31" s="315"/>
      <c r="G31" s="315"/>
      <c r="H31" s="315"/>
      <c r="I31" s="316"/>
      <c r="J31" s="377"/>
      <c r="K31" s="378"/>
      <c r="L31" s="378"/>
      <c r="M31" s="378"/>
      <c r="N31" s="378"/>
      <c r="O31" s="378"/>
      <c r="P31" s="24"/>
    </row>
    <row r="32" spans="2:16" s="22" customFormat="1" ht="15.75" customHeight="1" x14ac:dyDescent="0.25">
      <c r="B32" s="24"/>
      <c r="C32" s="315"/>
      <c r="D32" s="315"/>
      <c r="E32" s="315"/>
      <c r="F32" s="315"/>
      <c r="G32" s="315"/>
      <c r="H32" s="315"/>
      <c r="I32" s="316"/>
      <c r="J32" s="377"/>
      <c r="K32" s="378"/>
      <c r="L32" s="378"/>
      <c r="M32" s="378"/>
      <c r="N32" s="378"/>
      <c r="O32" s="378"/>
      <c r="P32" s="24"/>
    </row>
    <row r="33" spans="2:16" s="22" customFormat="1" x14ac:dyDescent="0.25">
      <c r="B33" s="24"/>
      <c r="C33" s="315"/>
      <c r="D33" s="315"/>
      <c r="E33" s="315"/>
      <c r="F33" s="315"/>
      <c r="G33" s="315"/>
      <c r="H33" s="315"/>
      <c r="I33" s="316"/>
      <c r="J33" s="377"/>
      <c r="K33" s="378"/>
      <c r="L33" s="378"/>
      <c r="M33" s="378"/>
      <c r="N33" s="378"/>
      <c r="O33" s="378"/>
      <c r="P33" s="24"/>
    </row>
    <row r="34" spans="2:16" s="22" customFormat="1" ht="15.75" customHeight="1" x14ac:dyDescent="0.25">
      <c r="B34" s="24"/>
      <c r="C34" s="315"/>
      <c r="D34" s="315"/>
      <c r="E34" s="315"/>
      <c r="F34" s="315"/>
      <c r="G34" s="315"/>
      <c r="H34" s="315"/>
      <c r="I34" s="316"/>
      <c r="J34" s="377"/>
      <c r="K34" s="378"/>
      <c r="L34" s="378"/>
      <c r="M34" s="378"/>
      <c r="N34" s="378"/>
      <c r="O34" s="378"/>
      <c r="P34" s="24"/>
    </row>
    <row r="35" spans="2:16" s="22" customFormat="1" ht="15.75" customHeight="1" x14ac:dyDescent="0.25">
      <c r="B35" s="24"/>
      <c r="C35" s="315"/>
      <c r="D35" s="315"/>
      <c r="E35" s="315"/>
      <c r="F35" s="315"/>
      <c r="G35" s="315"/>
      <c r="H35" s="315"/>
      <c r="I35" s="316"/>
      <c r="J35" s="377"/>
      <c r="K35" s="378"/>
      <c r="L35" s="378"/>
      <c r="M35" s="378"/>
      <c r="N35" s="378"/>
      <c r="O35" s="378"/>
      <c r="P35" s="24"/>
    </row>
    <row r="36" spans="2:16" s="22" customFormat="1" ht="15.75" customHeight="1" x14ac:dyDescent="0.25">
      <c r="B36" s="24"/>
      <c r="C36" s="315"/>
      <c r="D36" s="315"/>
      <c r="E36" s="315"/>
      <c r="F36" s="315"/>
      <c r="G36" s="315"/>
      <c r="H36" s="315"/>
      <c r="I36" s="316"/>
      <c r="J36" s="326" t="s">
        <v>7</v>
      </c>
      <c r="K36" s="327"/>
      <c r="L36" s="327"/>
      <c r="M36" s="327"/>
      <c r="N36" s="327"/>
      <c r="O36" s="327"/>
      <c r="P36" s="24"/>
    </row>
    <row r="37" spans="2:16" s="22" customFormat="1" ht="16.5" customHeight="1" x14ac:dyDescent="0.25">
      <c r="B37" s="24"/>
      <c r="C37" s="315"/>
      <c r="D37" s="315"/>
      <c r="E37" s="315"/>
      <c r="F37" s="315"/>
      <c r="G37" s="315"/>
      <c r="H37" s="315"/>
      <c r="I37" s="316"/>
      <c r="J37" s="330" t="s">
        <v>483</v>
      </c>
      <c r="K37" s="321"/>
      <c r="L37" s="321"/>
      <c r="M37" s="321"/>
      <c r="N37" s="321"/>
      <c r="O37" s="321"/>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310" t="s">
        <v>9</v>
      </c>
      <c r="D39" s="311"/>
      <c r="E39" s="311"/>
      <c r="F39" s="311"/>
      <c r="G39" s="311"/>
      <c r="H39" s="311"/>
      <c r="I39" s="311"/>
      <c r="J39" s="311"/>
      <c r="K39" s="311"/>
      <c r="L39" s="311"/>
      <c r="M39" s="311"/>
      <c r="N39" s="311"/>
      <c r="O39" s="312"/>
      <c r="P39" s="26"/>
    </row>
    <row r="40" spans="2:16" s="27" customFormat="1" x14ac:dyDescent="0.25">
      <c r="B40" s="26"/>
      <c r="C40" s="215" t="s">
        <v>8</v>
      </c>
      <c r="D40" s="214" t="str">
        <f>IF(J20="MENSUAL","ENERO",IF(J20="TRIMESTRAL","MARZO",IF(J20="SEMESTRAL","JUNIO",IF(J20="ANUAL",2017,""))))</f>
        <v>MARZO</v>
      </c>
      <c r="E40" s="214" t="str">
        <f>IF(J20="MENSUAL","FEBRERO",IF(J20="TRIMESTRAL","JUNIO",IF(J20="SEMESTRAL","DICIEMBRE","")))</f>
        <v>JUNIO</v>
      </c>
      <c r="F40" s="214" t="str">
        <f>IF(J20="MENSUAL","MARZO",IF(J20="TRIMESTRAL","SEPTIEMBRE",""))</f>
        <v>SEPTIEMBRE</v>
      </c>
      <c r="G40" s="214" t="str">
        <f>IF(J20="MENSUAL","ABRIL",IF(J20="TRIMESTRAL","DICIEMBRE",""))</f>
        <v>DICIEMBRE</v>
      </c>
      <c r="H40" s="214" t="str">
        <f>IF(J20="MENSUAL","MAYO","")</f>
        <v/>
      </c>
      <c r="I40" s="214" t="str">
        <f>IF(J20="MENSUAL","JUNIO","")</f>
        <v/>
      </c>
      <c r="J40" s="214" t="str">
        <f>IF(J20="MENSUAL","JULIO","")</f>
        <v/>
      </c>
      <c r="K40" s="214" t="str">
        <f>IF(J20="MENSUAL","AGOSTO","")</f>
        <v/>
      </c>
      <c r="L40" s="214" t="str">
        <f>IF(J20="MENSUAL","SEPTIEMBRE","")</f>
        <v/>
      </c>
      <c r="M40" s="214" t="str">
        <f>IF(J20="MENSUAL","OCTUBRE","")</f>
        <v/>
      </c>
      <c r="N40" s="214" t="str">
        <f>IF(J20="MENSUAL","NOVIEMBRE","")</f>
        <v/>
      </c>
      <c r="O40" s="214" t="str">
        <f>IF(J20="MENSUAL","DICIEMBRE","")</f>
        <v/>
      </c>
      <c r="P40" s="26"/>
    </row>
    <row r="41" spans="2:16" s="27" customFormat="1" ht="48" customHeight="1" x14ac:dyDescent="0.25">
      <c r="B41" s="26"/>
      <c r="C41" s="216" t="str">
        <f>G18</f>
        <v>No. de actividades desarrolladas de los contratos suscritos en el tiempo planeado</v>
      </c>
      <c r="D41" s="222">
        <v>0</v>
      </c>
      <c r="E41" s="2"/>
      <c r="F41" s="2"/>
      <c r="G41" s="2"/>
      <c r="H41" s="2"/>
      <c r="I41" s="2"/>
      <c r="J41" s="2"/>
      <c r="K41" s="2"/>
      <c r="L41" s="2"/>
      <c r="M41" s="2"/>
      <c r="N41" s="2"/>
      <c r="O41" s="2"/>
      <c r="P41" s="26"/>
    </row>
    <row r="42" spans="2:16" s="27" customFormat="1" ht="75" x14ac:dyDescent="0.25">
      <c r="B42" s="26"/>
      <c r="C42" s="216" t="str">
        <f>G19</f>
        <v>No. total de actividades planificadas de los contratos suscritos*100</v>
      </c>
      <c r="D42" s="222">
        <v>0</v>
      </c>
      <c r="E42" s="2"/>
      <c r="F42" s="2"/>
      <c r="G42" s="2"/>
      <c r="H42" s="2"/>
      <c r="I42" s="2"/>
      <c r="J42" s="2"/>
      <c r="K42" s="2"/>
      <c r="L42" s="2"/>
      <c r="M42" s="2"/>
      <c r="N42" s="2"/>
      <c r="O42" s="2"/>
      <c r="P42" s="28"/>
    </row>
    <row r="43" spans="2:16" s="27" customFormat="1" x14ac:dyDescent="0.25">
      <c r="B43" s="26"/>
      <c r="C43" s="3" t="s">
        <v>10</v>
      </c>
      <c r="D43" s="29" t="str">
        <f>IFERROR(IF($E$17=1,D41/D42,IF($E$17=2,D41,"")),"")</f>
        <v/>
      </c>
      <c r="E43" s="29" t="str">
        <f t="shared" ref="E43:O43" si="0">IFERROR(IF($E$17=1,E41/E42,IF($E$17=2,E41,"")),"")</f>
        <v/>
      </c>
      <c r="F43" s="29" t="str">
        <f t="shared" si="0"/>
        <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0.4</v>
      </c>
      <c r="F44" s="29">
        <f>IF(AND(N20="ANUAL",J20="MENSUAL"),N17/12+E44,IF(AND(N20="ANUAL",J20="TRIMESTRAL"),N17/4+E44,IF(AND(N20="SEMESTRAL",J20="MENSUAL"),N17/6+E44,IF(AND(N20="SEMESTRAL",J20="TRIMESTRAL"),N17/2,IF(AND(N20="TRIMESTRAL",J20="MENSUAL"),N17/3+E44,IF(AND(N20="TRIMESTRAL",J20="TRIMESTRAL"),N17,IF(AND(N20="MENSUAL",J20="MENSUAL"),N17,"")))))))</f>
        <v>0.60000000000000009</v>
      </c>
      <c r="G44" s="29">
        <f>IF(AND(N20="ANUAL",J20="MENSUAL"),N17/12+F44,IF(AND(N20="ANUAL",J20="TRIMESTRAL"),N17/4+F44,IF(AND(N20="SEMESTRAL",J20="MENSUAL"),N17/6+F44,IF(AND(N20="SEMESTRAL",J20="TRIMESTRAL"),N17/2+F44,IF(AND(N20="TRIMESTRAL",J20="MENSUAL"),N17/3,IF(AND(N20="TRIMESTRAL",J20="TRIMESTRAL"),N17,IF(AND(N20="MENSUAL",J20="MENSUAL"),N17,"")))))))</f>
        <v>0.8</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C47" s="19"/>
      <c r="D47" s="21"/>
      <c r="E47" s="19"/>
      <c r="F47" s="19"/>
      <c r="G47" s="19"/>
      <c r="H47" s="19"/>
      <c r="I47" s="19"/>
      <c r="J47" s="19"/>
      <c r="K47" s="19"/>
      <c r="L47" s="19"/>
      <c r="M47" s="19"/>
      <c r="N47" s="19"/>
      <c r="O47" s="19"/>
    </row>
  </sheetData>
  <sheetProtection algorithmName="SHA-512" hashValue="+e8J6J8rnTEtH9H8JeTXUvIuK+5YM2J3J3VfMtWSq7o1oohlt3LbFT4vje8Y21QwtDa2Tm9jk/AtDOH34XyMNQ==" saltValue="jTgE27OQVmbfEk3D/UYe2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9:O39"/>
    <mergeCell ref="C23:O23"/>
    <mergeCell ref="C24:I37"/>
    <mergeCell ref="J24:O24"/>
    <mergeCell ref="J37:O37"/>
    <mergeCell ref="N20:O21"/>
    <mergeCell ref="C20:D21"/>
    <mergeCell ref="E20:F21"/>
    <mergeCell ref="G20:I21"/>
    <mergeCell ref="P24:P25"/>
    <mergeCell ref="J25:O28"/>
    <mergeCell ref="J29:O29"/>
    <mergeCell ref="J30:O35"/>
    <mergeCell ref="J36:O36"/>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55777"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1355778"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479</v>
      </c>
      <c r="L12" s="344"/>
      <c r="M12" s="344"/>
      <c r="N12" s="344"/>
      <c r="O12" s="344"/>
      <c r="P12" s="24"/>
    </row>
    <row r="13" spans="2:16" s="22" customFormat="1" x14ac:dyDescent="0.25">
      <c r="B13" s="24"/>
      <c r="C13" s="332" t="s">
        <v>55</v>
      </c>
      <c r="D13" s="332"/>
      <c r="E13" s="379" t="s">
        <v>96</v>
      </c>
      <c r="F13" s="379"/>
      <c r="G13" s="379"/>
      <c r="H13" s="379"/>
      <c r="I13" s="379"/>
      <c r="J13" s="379"/>
      <c r="K13" s="379"/>
      <c r="L13" s="379"/>
      <c r="M13" s="379"/>
      <c r="N13" s="379"/>
      <c r="O13" s="379"/>
      <c r="P13" s="24"/>
    </row>
    <row r="14" spans="2:16" s="22" customFormat="1" x14ac:dyDescent="0.25">
      <c r="B14" s="24"/>
      <c r="C14" s="332" t="s">
        <v>21</v>
      </c>
      <c r="D14" s="332"/>
      <c r="E14" s="380" t="s">
        <v>124</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33">
        <v>1</v>
      </c>
      <c r="O17" s="333"/>
      <c r="P17" s="319"/>
    </row>
    <row r="18" spans="2:16" s="22" customFormat="1" ht="15.75" customHeight="1" x14ac:dyDescent="0.25">
      <c r="B18" s="24"/>
      <c r="C18" s="332" t="s">
        <v>2</v>
      </c>
      <c r="D18" s="332"/>
      <c r="E18" s="332" t="s">
        <v>24</v>
      </c>
      <c r="F18" s="332"/>
      <c r="G18" s="339" t="s">
        <v>480</v>
      </c>
      <c r="H18" s="331"/>
      <c r="I18" s="331"/>
      <c r="J18" s="331"/>
      <c r="K18" s="331"/>
      <c r="L18" s="331"/>
      <c r="M18" s="331"/>
      <c r="N18" s="331"/>
      <c r="O18" s="331"/>
      <c r="P18" s="319"/>
    </row>
    <row r="19" spans="2:16" s="22" customFormat="1" ht="15.75" customHeight="1" x14ac:dyDescent="0.25">
      <c r="B19" s="24"/>
      <c r="C19" s="332"/>
      <c r="D19" s="332"/>
      <c r="E19" s="332" t="s">
        <v>25</v>
      </c>
      <c r="F19" s="332"/>
      <c r="G19" s="339" t="s">
        <v>484</v>
      </c>
      <c r="H19" s="331"/>
      <c r="I19" s="331"/>
      <c r="J19" s="331"/>
      <c r="K19" s="331"/>
      <c r="L19" s="331"/>
      <c r="M19" s="331"/>
      <c r="N19" s="331"/>
      <c r="O19" s="331"/>
      <c r="P19" s="17"/>
    </row>
    <row r="20" spans="2:16" s="22" customFormat="1" ht="15.75" customHeight="1" x14ac:dyDescent="0.25">
      <c r="B20" s="24"/>
      <c r="C20" s="332" t="s">
        <v>12</v>
      </c>
      <c r="D20" s="332"/>
      <c r="E20" s="302" t="s">
        <v>482</v>
      </c>
      <c r="F20" s="302"/>
      <c r="G20" s="332" t="s">
        <v>5</v>
      </c>
      <c r="H20" s="332"/>
      <c r="I20" s="332"/>
      <c r="J20" s="331" t="s">
        <v>14</v>
      </c>
      <c r="K20" s="331"/>
      <c r="L20" s="332" t="s">
        <v>17</v>
      </c>
      <c r="M20" s="332"/>
      <c r="N20" s="331" t="s">
        <v>16</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217"/>
      <c r="F22" s="217"/>
      <c r="G22" s="15"/>
      <c r="H22" s="15"/>
      <c r="I22" s="15"/>
      <c r="J22" s="217"/>
      <c r="K22" s="217"/>
      <c r="L22" s="15"/>
      <c r="M22" s="15"/>
      <c r="N22" s="217"/>
      <c r="O22" s="21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5.5" customHeight="1" x14ac:dyDescent="0.25">
      <c r="B25" s="24"/>
      <c r="C25" s="315"/>
      <c r="D25" s="315"/>
      <c r="E25" s="315"/>
      <c r="F25" s="315"/>
      <c r="G25" s="315"/>
      <c r="H25" s="315"/>
      <c r="I25" s="316"/>
      <c r="J25" s="320" t="s">
        <v>492</v>
      </c>
      <c r="K25" s="321"/>
      <c r="L25" s="321"/>
      <c r="M25" s="321"/>
      <c r="N25" s="321"/>
      <c r="O25" s="321"/>
      <c r="P25" s="319"/>
    </row>
    <row r="26" spans="2:16" s="22" customFormat="1" ht="25.5" customHeight="1" x14ac:dyDescent="0.25">
      <c r="B26" s="24"/>
      <c r="C26" s="315"/>
      <c r="D26" s="315"/>
      <c r="E26" s="315"/>
      <c r="F26" s="315"/>
      <c r="G26" s="315"/>
      <c r="H26" s="315"/>
      <c r="I26" s="316"/>
      <c r="J26" s="320"/>
      <c r="K26" s="321"/>
      <c r="L26" s="321"/>
      <c r="M26" s="321"/>
      <c r="N26" s="321"/>
      <c r="O26" s="321"/>
      <c r="P26" s="213"/>
    </row>
    <row r="27" spans="2:16" s="22" customFormat="1" ht="25.5" customHeight="1" x14ac:dyDescent="0.25">
      <c r="B27" s="24"/>
      <c r="C27" s="315"/>
      <c r="D27" s="315"/>
      <c r="E27" s="315"/>
      <c r="F27" s="315"/>
      <c r="G27" s="315"/>
      <c r="H27" s="315"/>
      <c r="I27" s="316"/>
      <c r="J27" s="320"/>
      <c r="K27" s="321"/>
      <c r="L27" s="321"/>
      <c r="M27" s="321"/>
      <c r="N27" s="321"/>
      <c r="O27" s="321"/>
      <c r="P27" s="213"/>
    </row>
    <row r="28" spans="2:16" s="22" customFormat="1" ht="25.5" customHeight="1" x14ac:dyDescent="0.25">
      <c r="B28" s="24"/>
      <c r="C28" s="315"/>
      <c r="D28" s="315"/>
      <c r="E28" s="315"/>
      <c r="F28" s="315"/>
      <c r="G28" s="315"/>
      <c r="H28" s="315"/>
      <c r="I28" s="316"/>
      <c r="J28" s="320"/>
      <c r="K28" s="321"/>
      <c r="L28" s="321"/>
      <c r="M28" s="321"/>
      <c r="N28" s="321"/>
      <c r="O28" s="321"/>
      <c r="P28" s="213"/>
    </row>
    <row r="29" spans="2:16" s="22" customFormat="1" ht="25.5" customHeight="1" x14ac:dyDescent="0.25">
      <c r="B29" s="24"/>
      <c r="C29" s="315"/>
      <c r="D29" s="315"/>
      <c r="E29" s="315"/>
      <c r="F29" s="315"/>
      <c r="G29" s="315"/>
      <c r="H29" s="315"/>
      <c r="I29" s="316"/>
      <c r="J29" s="320"/>
      <c r="K29" s="321"/>
      <c r="L29" s="321"/>
      <c r="M29" s="321"/>
      <c r="N29" s="321"/>
      <c r="O29" s="321"/>
      <c r="P29" s="213"/>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75" t="s">
        <v>493</v>
      </c>
      <c r="K31" s="376"/>
      <c r="L31" s="376"/>
      <c r="M31" s="376"/>
      <c r="N31" s="376"/>
      <c r="O31" s="376"/>
      <c r="P31" s="24"/>
    </row>
    <row r="32" spans="2:16" s="22" customFormat="1" ht="15.75" customHeight="1" x14ac:dyDescent="0.25">
      <c r="B32" s="24"/>
      <c r="C32" s="315"/>
      <c r="D32" s="315"/>
      <c r="E32" s="315"/>
      <c r="F32" s="315"/>
      <c r="G32" s="315"/>
      <c r="H32" s="315"/>
      <c r="I32" s="316"/>
      <c r="J32" s="377"/>
      <c r="K32" s="378"/>
      <c r="L32" s="378"/>
      <c r="M32" s="378"/>
      <c r="N32" s="378"/>
      <c r="O32" s="378"/>
      <c r="P32" s="24"/>
    </row>
    <row r="33" spans="2:16" s="22" customFormat="1" ht="15.75" customHeight="1" x14ac:dyDescent="0.25">
      <c r="B33" s="24"/>
      <c r="C33" s="315"/>
      <c r="D33" s="315"/>
      <c r="E33" s="315"/>
      <c r="F33" s="315"/>
      <c r="G33" s="315"/>
      <c r="H33" s="315"/>
      <c r="I33" s="316"/>
      <c r="J33" s="377"/>
      <c r="K33" s="378"/>
      <c r="L33" s="378"/>
      <c r="M33" s="378"/>
      <c r="N33" s="378"/>
      <c r="O33" s="378"/>
      <c r="P33" s="24"/>
    </row>
    <row r="34" spans="2:16" s="22" customFormat="1" ht="17.25" customHeight="1" x14ac:dyDescent="0.25">
      <c r="B34" s="24"/>
      <c r="C34" s="315"/>
      <c r="D34" s="315"/>
      <c r="E34" s="315"/>
      <c r="F34" s="315"/>
      <c r="G34" s="315"/>
      <c r="H34" s="315"/>
      <c r="I34" s="316"/>
      <c r="J34" s="377"/>
      <c r="K34" s="378"/>
      <c r="L34" s="378"/>
      <c r="M34" s="378"/>
      <c r="N34" s="378"/>
      <c r="O34" s="378"/>
      <c r="P34" s="24"/>
    </row>
    <row r="35" spans="2:16" s="22" customFormat="1" ht="15.75" customHeight="1" x14ac:dyDescent="0.25">
      <c r="B35" s="24"/>
      <c r="C35" s="315"/>
      <c r="D35" s="315"/>
      <c r="E35" s="315"/>
      <c r="F35" s="315"/>
      <c r="G35" s="315"/>
      <c r="H35" s="315"/>
      <c r="I35" s="316"/>
      <c r="J35" s="326" t="s">
        <v>7</v>
      </c>
      <c r="K35" s="327"/>
      <c r="L35" s="327"/>
      <c r="M35" s="327"/>
      <c r="N35" s="327"/>
      <c r="O35" s="327"/>
      <c r="P35" s="24"/>
    </row>
    <row r="36" spans="2:16" s="22" customFormat="1" ht="16.5" customHeight="1" x14ac:dyDescent="0.25">
      <c r="B36" s="24"/>
      <c r="C36" s="315"/>
      <c r="D36" s="315"/>
      <c r="E36" s="315"/>
      <c r="F36" s="315"/>
      <c r="G36" s="315"/>
      <c r="H36" s="315"/>
      <c r="I36" s="316"/>
      <c r="J36" s="330" t="s">
        <v>483</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215" t="s">
        <v>8</v>
      </c>
      <c r="D39" s="214" t="str">
        <f>IF(J20="MENSUAL","ENERO",IF(J20="TRIMESTRAL","MARZO",IF(J20="SEMESTRAL","JUNIO",IF(J20="ANUAL",2017,""))))</f>
        <v>MARZO</v>
      </c>
      <c r="E39" s="214" t="str">
        <f>IF(J20="MENSUAL","FEBRERO",IF(J20="TRIMESTRAL","JUNIO",IF(J20="SEMESTRAL","DICIEMBRE","")))</f>
        <v>JUNIO</v>
      </c>
      <c r="F39" s="214" t="str">
        <f>IF(J20="MENSUAL","MARZO",IF(J20="TRIMESTRAL","SEPTIEMBRE",""))</f>
        <v>SEPTIEMBRE</v>
      </c>
      <c r="G39" s="214" t="str">
        <f>IF(J20="MENSUAL","ABRIL",IF(J20="TRIMESTRAL","DICIEMBRE",""))</f>
        <v>DICIEMBRE</v>
      </c>
      <c r="H39" s="214" t="str">
        <f>IF(J20="MENSUAL","MAYO","")</f>
        <v/>
      </c>
      <c r="I39" s="214" t="str">
        <f>IF(J20="MENSUAL","JUNIO","")</f>
        <v/>
      </c>
      <c r="J39" s="214" t="str">
        <f>IF(J20="MENSUAL","JULIO","")</f>
        <v/>
      </c>
      <c r="K39" s="214" t="str">
        <f>IF(J20="MENSUAL","AGOSTO","")</f>
        <v/>
      </c>
      <c r="L39" s="214" t="str">
        <f>IF(J20="MENSUAL","SEPTIEMBRE","")</f>
        <v/>
      </c>
      <c r="M39" s="214" t="str">
        <f>IF(J20="MENSUAL","OCTUBRE","")</f>
        <v/>
      </c>
      <c r="N39" s="214" t="str">
        <f>IF(J20="MENSUAL","NOVIEMBRE","")</f>
        <v/>
      </c>
      <c r="O39" s="214" t="str">
        <f>IF(J20="MENSUAL","DICIEMBRE","")</f>
        <v/>
      </c>
      <c r="P39" s="26"/>
    </row>
    <row r="40" spans="2:16" s="27" customFormat="1" ht="48" customHeight="1" x14ac:dyDescent="0.25">
      <c r="B40" s="26"/>
      <c r="C40" s="216" t="str">
        <f>G18</f>
        <v>No. de alianzas estratégicas mediante convenios empresariales</v>
      </c>
      <c r="D40" s="228">
        <v>0</v>
      </c>
      <c r="E40" s="2"/>
      <c r="F40" s="2"/>
      <c r="G40" s="2"/>
      <c r="H40" s="2"/>
      <c r="I40" s="2"/>
      <c r="J40" s="2"/>
      <c r="K40" s="2"/>
      <c r="L40" s="2"/>
      <c r="M40" s="2"/>
      <c r="N40" s="2"/>
      <c r="O40" s="2"/>
      <c r="P40" s="26"/>
    </row>
    <row r="41" spans="2:16" s="27" customFormat="1" ht="60" x14ac:dyDescent="0.25">
      <c r="B41" s="26"/>
      <c r="C41" s="216" t="str">
        <f>G19</f>
        <v>No. de alianzas estratégicas proyectadas por año*100</v>
      </c>
      <c r="D41" s="228">
        <v>1</v>
      </c>
      <c r="E41" s="2"/>
      <c r="F41" s="2"/>
      <c r="G41" s="2"/>
      <c r="H41" s="2"/>
      <c r="I41" s="2"/>
      <c r="J41" s="2"/>
      <c r="K41" s="2"/>
      <c r="L41" s="2"/>
      <c r="M41" s="2"/>
      <c r="N41" s="2"/>
      <c r="O41" s="2"/>
      <c r="P41" s="28"/>
    </row>
    <row r="42" spans="2:16" s="27" customFormat="1" x14ac:dyDescent="0.25">
      <c r="B42" s="26"/>
      <c r="C42" s="3" t="s">
        <v>10</v>
      </c>
      <c r="D42" s="29">
        <f>IFERROR(IF($E$17=1,D40/D41,IF($E$17=2,D40,"")),"")</f>
        <v>0</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0.5</v>
      </c>
      <c r="F43" s="29">
        <f>IF(AND(N20="ANUAL",J20="MENSUAL"),N17/12+E43,IF(AND(N20="ANUAL",J20="TRIMESTRAL"),N17/4+E43,IF(AND(N20="SEMESTRAL",J20="MENSUAL"),N17/6+E43,IF(AND(N20="SEMESTRAL",J20="TRIMESTRAL"),N17/2,IF(AND(N20="TRIMESTRAL",J20="MENSUAL"),N17/3+E43,IF(AND(N20="TRIMESTRAL",J20="TRIMESTRAL"),N17,IF(AND(N20="MENSUAL",J20="MENSUAL"),N17,"")))))))</f>
        <v>0.75</v>
      </c>
      <c r="G43" s="29">
        <f>IF(AND(N20="ANUAL",J20="MENSUAL"),N17/12+F43,IF(AND(N20="ANUAL",J20="TRIMESTRAL"),N17/4+F43,IF(AND(N20="SEMESTRAL",J20="MENSUAL"),N17/6+F43,IF(AND(N20="SEMESTRAL",J20="TRIMESTRAL"),N17/2+F43,IF(AND(N20="TRIMESTRAL",J20="MENSUAL"),N17/3,IF(AND(N20="TRIMESTRAL",J20="TRIMESTRAL"),N17,IF(AND(N20="MENSUAL",J20="MENSUAL"),N17,"")))))))</f>
        <v>1</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C46" s="19"/>
      <c r="D46" s="21"/>
      <c r="E46" s="19"/>
      <c r="F46" s="19"/>
      <c r="G46" s="19"/>
      <c r="H46" s="19"/>
      <c r="I46" s="19"/>
      <c r="J46" s="19"/>
      <c r="K46" s="19"/>
      <c r="L46" s="19"/>
      <c r="M46" s="19"/>
      <c r="N46" s="19"/>
      <c r="O46" s="19"/>
    </row>
  </sheetData>
  <sheetProtection algorithmName="SHA-512" hashValue="aoFTR3+ttPvK+1h4rGfQ1JqxAZ0HfM31o9dh8deIMd/1uZvLZxo0Uli1WO1QNY5EWeen+8t4dLnb5vThZdsLxw==" saltValue="iUDFvjyro9vUMBiooM0Jk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9"/>
    <mergeCell ref="J30:O30"/>
    <mergeCell ref="J31: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56801"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1356802"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8"/>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98</v>
      </c>
      <c r="L12" s="344"/>
      <c r="M12" s="344"/>
      <c r="N12" s="344"/>
      <c r="O12" s="344"/>
      <c r="P12" s="24"/>
    </row>
    <row r="13" spans="2:16" s="22" customFormat="1" x14ac:dyDescent="0.25">
      <c r="B13" s="24"/>
      <c r="C13" s="332" t="s">
        <v>55</v>
      </c>
      <c r="D13" s="332"/>
      <c r="E13" s="345" t="s">
        <v>42</v>
      </c>
      <c r="F13" s="346"/>
      <c r="G13" s="346"/>
      <c r="H13" s="346"/>
      <c r="I13" s="346"/>
      <c r="J13" s="346"/>
      <c r="K13" s="346"/>
      <c r="L13" s="346"/>
      <c r="M13" s="346"/>
      <c r="N13" s="346"/>
      <c r="O13" s="346"/>
      <c r="P13" s="24"/>
    </row>
    <row r="14" spans="2:16" s="22" customFormat="1" x14ac:dyDescent="0.25">
      <c r="B14" s="24"/>
      <c r="C14" s="332" t="s">
        <v>21</v>
      </c>
      <c r="D14" s="332"/>
      <c r="E14" s="345" t="s">
        <v>125</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1</v>
      </c>
      <c r="O17" s="363"/>
      <c r="P17" s="319"/>
    </row>
    <row r="18" spans="2:16" s="22" customFormat="1" ht="15.75" customHeight="1" x14ac:dyDescent="0.25">
      <c r="B18" s="24"/>
      <c r="C18" s="332" t="s">
        <v>2</v>
      </c>
      <c r="D18" s="332"/>
      <c r="E18" s="332" t="s">
        <v>24</v>
      </c>
      <c r="F18" s="332"/>
      <c r="G18" s="339" t="s">
        <v>66</v>
      </c>
      <c r="H18" s="331"/>
      <c r="I18" s="331"/>
      <c r="J18" s="331"/>
      <c r="K18" s="331"/>
      <c r="L18" s="331"/>
      <c r="M18" s="331"/>
      <c r="N18" s="331"/>
      <c r="O18" s="331"/>
      <c r="P18" s="319"/>
    </row>
    <row r="19" spans="2:16" s="22" customFormat="1" ht="15.75" customHeight="1" x14ac:dyDescent="0.25">
      <c r="B19" s="24"/>
      <c r="C19" s="332"/>
      <c r="D19" s="332"/>
      <c r="E19" s="332" t="s">
        <v>25</v>
      </c>
      <c r="F19" s="332"/>
      <c r="G19" s="339" t="s">
        <v>65</v>
      </c>
      <c r="H19" s="331"/>
      <c r="I19" s="331"/>
      <c r="J19" s="331"/>
      <c r="K19" s="331"/>
      <c r="L19" s="331"/>
      <c r="M19" s="331"/>
      <c r="N19" s="331"/>
      <c r="O19" s="331"/>
      <c r="P19" s="17"/>
    </row>
    <row r="20" spans="2:16" s="22" customFormat="1" ht="26.25" customHeight="1" x14ac:dyDescent="0.25">
      <c r="B20" s="24"/>
      <c r="C20" s="332" t="s">
        <v>12</v>
      </c>
      <c r="D20" s="332"/>
      <c r="E20" s="302" t="s">
        <v>151</v>
      </c>
      <c r="F20" s="302"/>
      <c r="G20" s="332" t="s">
        <v>5</v>
      </c>
      <c r="H20" s="332"/>
      <c r="I20" s="332"/>
      <c r="J20" s="331" t="s">
        <v>14</v>
      </c>
      <c r="K20" s="331"/>
      <c r="L20" s="332" t="s">
        <v>17</v>
      </c>
      <c r="M20" s="332"/>
      <c r="N20" s="331" t="s">
        <v>16</v>
      </c>
      <c r="O20" s="331"/>
      <c r="P20" s="17"/>
    </row>
    <row r="21" spans="2:16" s="22" customFormat="1" ht="19.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75" t="s">
        <v>498</v>
      </c>
      <c r="K25" s="376"/>
      <c r="L25" s="376"/>
      <c r="M25" s="376"/>
      <c r="N25" s="376"/>
      <c r="O25" s="376"/>
      <c r="P25" s="319"/>
    </row>
    <row r="26" spans="2:16" s="22" customFormat="1" x14ac:dyDescent="0.25">
      <c r="B26" s="24"/>
      <c r="C26" s="315"/>
      <c r="D26" s="315"/>
      <c r="E26" s="315"/>
      <c r="F26" s="315"/>
      <c r="G26" s="315"/>
      <c r="H26" s="315"/>
      <c r="I26" s="316"/>
      <c r="J26" s="377"/>
      <c r="K26" s="378"/>
      <c r="L26" s="378"/>
      <c r="M26" s="378"/>
      <c r="N26" s="378"/>
      <c r="O26" s="378"/>
      <c r="P26" s="24"/>
    </row>
    <row r="27" spans="2:16" s="22" customFormat="1" x14ac:dyDescent="0.25">
      <c r="B27" s="24"/>
      <c r="C27" s="315"/>
      <c r="D27" s="315"/>
      <c r="E27" s="315"/>
      <c r="F27" s="315"/>
      <c r="G27" s="315"/>
      <c r="H27" s="315"/>
      <c r="I27" s="316"/>
      <c r="J27" s="377"/>
      <c r="K27" s="378"/>
      <c r="L27" s="378"/>
      <c r="M27" s="378"/>
      <c r="N27" s="378"/>
      <c r="O27" s="378"/>
      <c r="P27" s="24"/>
    </row>
    <row r="28" spans="2:16" s="22" customFormat="1" x14ac:dyDescent="0.25">
      <c r="B28" s="24"/>
      <c r="C28" s="315"/>
      <c r="D28" s="315"/>
      <c r="E28" s="315"/>
      <c r="F28" s="315"/>
      <c r="G28" s="315"/>
      <c r="H28" s="315"/>
      <c r="I28" s="316"/>
      <c r="J28" s="377"/>
      <c r="K28" s="378"/>
      <c r="L28" s="378"/>
      <c r="M28" s="378"/>
      <c r="N28" s="378"/>
      <c r="O28" s="378"/>
      <c r="P28" s="24"/>
    </row>
    <row r="29" spans="2:16" s="22" customFormat="1" x14ac:dyDescent="0.25">
      <c r="B29" s="24"/>
      <c r="C29" s="315"/>
      <c r="D29" s="315"/>
      <c r="E29" s="315"/>
      <c r="F29" s="315"/>
      <c r="G29" s="315"/>
      <c r="H29" s="315"/>
      <c r="I29" s="316"/>
      <c r="J29" s="377"/>
      <c r="K29" s="378"/>
      <c r="L29" s="378"/>
      <c r="M29" s="378"/>
      <c r="N29" s="378"/>
      <c r="O29" s="378"/>
      <c r="P29" s="24"/>
    </row>
    <row r="30" spans="2:16" s="22" customFormat="1" ht="24.75" customHeight="1" x14ac:dyDescent="0.25">
      <c r="B30" s="24"/>
      <c r="C30" s="315"/>
      <c r="D30" s="315"/>
      <c r="E30" s="315"/>
      <c r="F30" s="315"/>
      <c r="G30" s="315"/>
      <c r="H30" s="315"/>
      <c r="I30" s="316"/>
      <c r="J30" s="377"/>
      <c r="K30" s="378"/>
      <c r="L30" s="378"/>
      <c r="M30" s="378"/>
      <c r="N30" s="378"/>
      <c r="O30" s="378"/>
      <c r="P30" s="24"/>
    </row>
    <row r="31" spans="2:16" s="22" customFormat="1" ht="31.5" customHeight="1" x14ac:dyDescent="0.25">
      <c r="B31" s="24"/>
      <c r="C31" s="315"/>
      <c r="D31" s="315"/>
      <c r="E31" s="315"/>
      <c r="F31" s="315"/>
      <c r="G31" s="315"/>
      <c r="H31" s="315"/>
      <c r="I31" s="316"/>
      <c r="J31" s="381"/>
      <c r="K31" s="382"/>
      <c r="L31" s="382"/>
      <c r="M31" s="382"/>
      <c r="N31" s="382"/>
      <c r="O31" s="382"/>
      <c r="P31" s="24"/>
    </row>
    <row r="32" spans="2:16" s="22" customFormat="1" ht="29.25" customHeight="1" x14ac:dyDescent="0.25">
      <c r="B32" s="24"/>
      <c r="C32" s="315"/>
      <c r="D32" s="315"/>
      <c r="E32" s="315"/>
      <c r="F32" s="315"/>
      <c r="G32" s="315"/>
      <c r="H32" s="315"/>
      <c r="I32" s="316"/>
      <c r="J32" s="326" t="s">
        <v>61</v>
      </c>
      <c r="K32" s="327"/>
      <c r="L32" s="327"/>
      <c r="M32" s="327"/>
      <c r="N32" s="327"/>
      <c r="O32" s="327"/>
      <c r="P32" s="24"/>
    </row>
    <row r="33" spans="2:16" s="22" customFormat="1" x14ac:dyDescent="0.25">
      <c r="B33" s="24"/>
      <c r="C33" s="315"/>
      <c r="D33" s="315"/>
      <c r="E33" s="315"/>
      <c r="F33" s="315"/>
      <c r="G33" s="315"/>
      <c r="H33" s="315"/>
      <c r="I33" s="316"/>
      <c r="J33" s="375" t="s">
        <v>215</v>
      </c>
      <c r="K33" s="376"/>
      <c r="L33" s="376"/>
      <c r="M33" s="376"/>
      <c r="N33" s="376"/>
      <c r="O33" s="376"/>
      <c r="P33" s="24"/>
    </row>
    <row r="34" spans="2:16" s="22" customFormat="1" x14ac:dyDescent="0.25">
      <c r="B34" s="24"/>
      <c r="C34" s="315"/>
      <c r="D34" s="315"/>
      <c r="E34" s="315"/>
      <c r="F34" s="315"/>
      <c r="G34" s="315"/>
      <c r="H34" s="315"/>
      <c r="I34" s="316"/>
      <c r="J34" s="377"/>
      <c r="K34" s="378"/>
      <c r="L34" s="378"/>
      <c r="M34" s="378"/>
      <c r="N34" s="378"/>
      <c r="O34" s="378"/>
      <c r="P34" s="24"/>
    </row>
    <row r="35" spans="2:16" s="22" customFormat="1" x14ac:dyDescent="0.25">
      <c r="B35" s="24"/>
      <c r="C35" s="315"/>
      <c r="D35" s="315"/>
      <c r="E35" s="315"/>
      <c r="F35" s="315"/>
      <c r="G35" s="315"/>
      <c r="H35" s="315"/>
      <c r="I35" s="316"/>
      <c r="J35" s="377"/>
      <c r="K35" s="378"/>
      <c r="L35" s="378"/>
      <c r="M35" s="378"/>
      <c r="N35" s="378"/>
      <c r="O35" s="378"/>
      <c r="P35" s="24"/>
    </row>
    <row r="36" spans="2:16" s="22" customFormat="1" x14ac:dyDescent="0.25">
      <c r="B36" s="24"/>
      <c r="C36" s="315"/>
      <c r="D36" s="315"/>
      <c r="E36" s="315"/>
      <c r="F36" s="315"/>
      <c r="G36" s="315"/>
      <c r="H36" s="315"/>
      <c r="I36" s="316"/>
      <c r="J36" s="381"/>
      <c r="K36" s="382"/>
      <c r="L36" s="382"/>
      <c r="M36" s="382"/>
      <c r="N36" s="382"/>
      <c r="O36" s="382"/>
      <c r="P36" s="24"/>
    </row>
    <row r="37" spans="2:16" s="22" customFormat="1" ht="15.75" customHeight="1" x14ac:dyDescent="0.25">
      <c r="B37" s="24"/>
      <c r="C37" s="315"/>
      <c r="D37" s="315"/>
      <c r="E37" s="315"/>
      <c r="F37" s="315"/>
      <c r="G37" s="315"/>
      <c r="H37" s="315"/>
      <c r="I37" s="316"/>
      <c r="J37" s="326" t="s">
        <v>7</v>
      </c>
      <c r="K37" s="327"/>
      <c r="L37" s="327"/>
      <c r="M37" s="327"/>
      <c r="N37" s="327"/>
      <c r="O37" s="327"/>
      <c r="P37" s="24"/>
    </row>
    <row r="38" spans="2:16" s="22" customFormat="1" ht="16.5" customHeight="1" x14ac:dyDescent="0.25">
      <c r="B38" s="24"/>
      <c r="C38" s="315"/>
      <c r="D38" s="315"/>
      <c r="E38" s="315"/>
      <c r="F38" s="315"/>
      <c r="G38" s="315"/>
      <c r="H38" s="315"/>
      <c r="I38" s="316"/>
      <c r="J38" s="330" t="s">
        <v>302</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62" t="s">
        <v>8</v>
      </c>
      <c r="D41" s="63" t="str">
        <f>IF(J20="MENSUAL","ENERO",IF(J20="TRIMESTRAL","MARZO",IF(J20="SEMESTRAL","JUNIO",IF(J20="ANUAL",2017,""))))</f>
        <v>MARZO</v>
      </c>
      <c r="E41" s="63" t="str">
        <f>IF(J20="MENSUAL","FEBRERO",IF(J20="TRIMESTRAL","JUNIO",IF(J20="SEMESTRAL","DICIEMBRE","")))</f>
        <v>JUNIO</v>
      </c>
      <c r="F41" s="63" t="str">
        <f>IF(J20="MENSUAL","MARZO",IF(J20="TRIMESTRAL","SEPTIEMBRE",""))</f>
        <v>SEPTIEMBRE</v>
      </c>
      <c r="G41" s="63" t="str">
        <f>IF(J20="MENSUAL","ABRIL",IF(J20="TRIMESTRAL","DICIEMBRE",""))</f>
        <v>DICIEMBRE</v>
      </c>
      <c r="H41" s="63" t="str">
        <f>IF(J20="MENSUAL","MAYO","")</f>
        <v/>
      </c>
      <c r="I41" s="63" t="str">
        <f>IF(J20="MENSUAL","JUNIO","")</f>
        <v/>
      </c>
      <c r="J41" s="63" t="str">
        <f>IF(J20="MENSUAL","JULIO","")</f>
        <v/>
      </c>
      <c r="K41" s="63" t="str">
        <f>IF(J20="MENSUAL","AGOSTO","")</f>
        <v/>
      </c>
      <c r="L41" s="63" t="str">
        <f>IF(J20="MENSUAL","SEPTIEMBRE","")</f>
        <v/>
      </c>
      <c r="M41" s="63" t="str">
        <f>IF(J20="MENSUAL","OCTUBRE","")</f>
        <v/>
      </c>
      <c r="N41" s="63" t="str">
        <f>IF(J20="MENSUAL","NOVIEMBRE","")</f>
        <v/>
      </c>
      <c r="O41" s="63" t="str">
        <f>IF(J20="MENSUAL","DICIEMBRE","")</f>
        <v/>
      </c>
      <c r="P41" s="26"/>
    </row>
    <row r="42" spans="2:16" s="27" customFormat="1" ht="37.5" customHeight="1" x14ac:dyDescent="0.25">
      <c r="B42" s="26"/>
      <c r="C42" s="61" t="str">
        <f>G18</f>
        <v>Actividades ejecutadas</v>
      </c>
      <c r="D42" s="2">
        <v>26</v>
      </c>
      <c r="E42" s="2"/>
      <c r="F42" s="2"/>
      <c r="G42" s="2"/>
      <c r="H42" s="2"/>
      <c r="I42" s="2"/>
      <c r="J42" s="2"/>
      <c r="K42" s="2"/>
      <c r="L42" s="2"/>
      <c r="M42" s="2"/>
      <c r="N42" s="2"/>
      <c r="O42" s="2"/>
      <c r="P42" s="26"/>
    </row>
    <row r="43" spans="2:16" s="27" customFormat="1" ht="30" x14ac:dyDescent="0.25">
      <c r="B43" s="26"/>
      <c r="C43" s="61" t="str">
        <f>G19</f>
        <v>Actividades programadas*100</v>
      </c>
      <c r="D43" s="2">
        <v>97</v>
      </c>
      <c r="E43" s="2">
        <v>97</v>
      </c>
      <c r="F43" s="2">
        <v>97</v>
      </c>
      <c r="G43" s="2">
        <v>97</v>
      </c>
      <c r="H43" s="2"/>
      <c r="I43" s="2"/>
      <c r="J43" s="2"/>
      <c r="K43" s="2"/>
      <c r="L43" s="2"/>
      <c r="M43" s="2"/>
      <c r="N43" s="2"/>
      <c r="O43" s="2"/>
      <c r="P43" s="28"/>
    </row>
    <row r="44" spans="2:16" s="27" customFormat="1" x14ac:dyDescent="0.25">
      <c r="B44" s="26"/>
      <c r="C44" s="3" t="s">
        <v>10</v>
      </c>
      <c r="D44" s="29">
        <f>IFERROR(IF($E$17=1,D42/D43,IF($E$17=2,D42,"")),"")</f>
        <v>0.26804123711340205</v>
      </c>
      <c r="E44" s="29">
        <f t="shared" ref="E44:O44" si="0">IFERROR(IF($E$17=1,E42/E43,IF($E$17=2,E42,"")),"")</f>
        <v>0</v>
      </c>
      <c r="F44" s="29">
        <f t="shared" si="0"/>
        <v>0</v>
      </c>
      <c r="G44" s="29">
        <f t="shared" si="0"/>
        <v>0</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5" s="74">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0.5</v>
      </c>
      <c r="F45" s="74">
        <f>IF(AND(N20="ANUAL",J20="MENSUAL"),N17/12+E45,IF(AND(N20="ANUAL",J20="TRIMESTRAL"),N17/4+E45,IF(AND(N20="SEMESTRAL",J20="MENSUAL"),N17/6+E45,IF(AND(N20="SEMESTRAL",J20="TRIMESTRAL"),N17/2,IF(AND(N20="TRIMESTRAL",J20="MENSUAL"),N17/3+E45,IF(AND(N20="TRIMESTRAL",J20="TRIMESTRAL"),N17,IF(AND(N20="MENSUAL",J20="MENSUAL"),N17,"")))))))</f>
        <v>0.75</v>
      </c>
      <c r="G45" s="74">
        <f>IF(AND(N20="ANUAL",J20="MENSUAL"),N17/12+F45,IF(AND(N20="ANUAL",J20="TRIMESTRAL"),N17/4+F45,IF(AND(N20="SEMESTRAL",J20="MENSUAL"),N17/6+F45,IF(AND(N20="SEMESTRAL",J20="TRIMESTRAL"),N17/2+F45,IF(AND(N20="TRIMESTRAL",J20="MENSUAL"),N17/3,IF(AND(N20="TRIMESTRAL",J20="TRIMESTRAL"),N17,IF(AND(N20="MENSUAL",J20="MENSUAL"),N17,"")))))))</f>
        <v>1</v>
      </c>
      <c r="H45" s="74" t="str">
        <f>IF(AND($N$20="ANUAL",$J$20="MENSUAL"),$N$17/12+G45,IF(AND(N20="SEMESTRAL",J20="MENSUAL"),N17/6+G45,IF(AND(N20="TRIMESTRAL",J20="MENSUAL"),N17/3+G45,IF(AND(N20="MENSUAL",J20="MENSUAL"),N17,""))))</f>
        <v/>
      </c>
      <c r="I45" s="74" t="str">
        <f>IF(AND($N$20="ANUAL",$J$20="MENSUAL"),$N$17/12+H45,IF(AND(N20="SEMESTRAL",J20="MENSUAL"),N17/6+H45,IF(AND(N20="TRIMESTRAL",J20="MENSUAL"),N17/3+H45,IF(AND(N20="MENSUAL",J20="MENSUAL"),N17,""))))</f>
        <v/>
      </c>
      <c r="J45" s="74" t="str">
        <f>IF(AND($N$20="ANUAL",$J$20="MENSUAL"),$N$17/12+I45,IF(AND(N20="SEMESTRAL",J20="MENSUAL"),N17/6,IF(AND(N20="TRIMESTRAL",J20="MENSUAL"),N17/3,IF(AND(N20="MENSUAL",J20="MENSUAL"),N17,""))))</f>
        <v/>
      </c>
      <c r="K45" s="74" t="str">
        <f>IF(AND($N$20="ANUAL",$J$20="MENSUAL"),$N$17/12+J45,IF(AND(N20="SEMESTRAL",J20="MENSUAL"),N17/6+J45,IF(AND(N20="TRIMESTRAL",J20="MENSUAL"),N17/3+J45,IF(AND(N20="MENSUAL",J20="MENSUAL"),N17,""))))</f>
        <v/>
      </c>
      <c r="L45" s="74" t="str">
        <f>IF(AND($N$20="ANUAL",$J$20="MENSUAL"),$N$17/12+K45,IF(AND(N20="SEMESTRAL",J20="MENSUAL"),N17/6+K45,IF(AND(N20="TRIMESTRAL",J20="MENSUAL"),N17/3+K45,IF(AND(N20="MENSUAL",J20="MENSUAL"),N17,""))))</f>
        <v/>
      </c>
      <c r="M45" s="74" t="str">
        <f>IF(AND($N$20="ANUAL",$J$20="MENSUAL"),$N$17/12+L45,IF(AND(N20="SEMESTRAL",J20="MENSUAL"),N17/6+L45,IF(AND(N20="TRIMESTRAL",J20="MENSUAL"),N17/3,IF(AND(N20="MENSUAL",J20="MENSUAL"),N17,""))))</f>
        <v/>
      </c>
      <c r="N45" s="74" t="str">
        <f>IF(AND($N$20="ANUAL",$J$20="MENSUAL"),$N$17/12+M45,IF(AND(N20="SEMESTRAL",J20="MENSUAL"),N17/6+M45,IF(AND(N20="TRIMESTRAL",J20="MENSUAL"),N17/3+M45,IF(AND(N20="MENSUAL",J20="MENSUAL"),N17,""))))</f>
        <v/>
      </c>
      <c r="O45" s="74"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sheetProtection algorithmName="SHA-512" hashValue="2YceTfMs3o4YjT986Q0hdgRASSbwysHot65/ml/Apg+Myhi97VjEr5lXYUlVFKD9o/VGSXwm2UUmCaP2oUZxmw==" saltValue="RFTXFDZk/2M+GR5fipNVMQ==" spinCount="100000" sheet="1" objects="1" scenarios="1"/>
  <customSheetViews>
    <customSheetView guid="{E72066E1-2E2A-4698-9EFF-16A0125F33B6}" scale="80" fitToPage="1" topLeftCell="A7">
      <selection activeCell="G49" sqref="G49"/>
      <pageMargins left="0.7" right="0.7" top="0.75" bottom="0.75" header="0.3" footer="0.3"/>
      <pageSetup paperSize="5" scale="74" fitToHeight="0" orientation="landscape" r:id="rId1"/>
    </customSheetView>
    <customSheetView guid="{34CE63CC-8C1B-460F-A260-1A12A31AF742}" scale="80" fitToPage="1" topLeftCell="A7">
      <selection activeCell="G49" sqref="G49"/>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0:O40"/>
    <mergeCell ref="C23:O23"/>
    <mergeCell ref="C24:I38"/>
    <mergeCell ref="J24:O24"/>
    <mergeCell ref="P24:P25"/>
    <mergeCell ref="J25:O31"/>
    <mergeCell ref="J32:O32"/>
    <mergeCell ref="J33: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152</v>
      </c>
      <c r="L12" s="344"/>
      <c r="M12" s="344"/>
      <c r="N12" s="344"/>
      <c r="O12" s="344"/>
      <c r="P12" s="24"/>
    </row>
    <row r="13" spans="2:16" s="22" customFormat="1" x14ac:dyDescent="0.25">
      <c r="B13" s="24"/>
      <c r="C13" s="332" t="s">
        <v>55</v>
      </c>
      <c r="D13" s="332"/>
      <c r="E13" s="345" t="s">
        <v>42</v>
      </c>
      <c r="F13" s="346"/>
      <c r="G13" s="346"/>
      <c r="H13" s="346"/>
      <c r="I13" s="346"/>
      <c r="J13" s="346"/>
      <c r="K13" s="346"/>
      <c r="L13" s="346"/>
      <c r="M13" s="346"/>
      <c r="N13" s="346"/>
      <c r="O13" s="346"/>
      <c r="P13" s="24"/>
    </row>
    <row r="14" spans="2:16" s="22" customFormat="1" x14ac:dyDescent="0.25">
      <c r="B14" s="24"/>
      <c r="C14" s="332" t="s">
        <v>21</v>
      </c>
      <c r="D14" s="332"/>
      <c r="E14" s="345" t="s">
        <v>125</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0.9</v>
      </c>
      <c r="O17" s="363"/>
      <c r="P17" s="319"/>
    </row>
    <row r="18" spans="2:16" s="22" customFormat="1" ht="15.75" customHeight="1" x14ac:dyDescent="0.25">
      <c r="B18" s="24"/>
      <c r="C18" s="332" t="s">
        <v>2</v>
      </c>
      <c r="D18" s="332"/>
      <c r="E18" s="332" t="s">
        <v>24</v>
      </c>
      <c r="F18" s="332"/>
      <c r="G18" s="339" t="s">
        <v>153</v>
      </c>
      <c r="H18" s="331"/>
      <c r="I18" s="331"/>
      <c r="J18" s="331"/>
      <c r="K18" s="331"/>
      <c r="L18" s="331"/>
      <c r="M18" s="331"/>
      <c r="N18" s="331"/>
      <c r="O18" s="331"/>
      <c r="P18" s="319"/>
    </row>
    <row r="19" spans="2:16" s="22" customFormat="1" ht="15.75" customHeight="1" x14ac:dyDescent="0.25">
      <c r="B19" s="24"/>
      <c r="C19" s="332"/>
      <c r="D19" s="332"/>
      <c r="E19" s="332" t="s">
        <v>25</v>
      </c>
      <c r="F19" s="332"/>
      <c r="G19" s="339" t="s">
        <v>154</v>
      </c>
      <c r="H19" s="331"/>
      <c r="I19" s="331"/>
      <c r="J19" s="331"/>
      <c r="K19" s="331"/>
      <c r="L19" s="331"/>
      <c r="M19" s="331"/>
      <c r="N19" s="331"/>
      <c r="O19" s="331"/>
      <c r="P19" s="17"/>
    </row>
    <row r="20" spans="2:16" s="22" customFormat="1" ht="26.25" customHeight="1" x14ac:dyDescent="0.25">
      <c r="B20" s="24"/>
      <c r="C20" s="332" t="s">
        <v>12</v>
      </c>
      <c r="D20" s="332"/>
      <c r="E20" s="302" t="s">
        <v>199</v>
      </c>
      <c r="F20" s="302"/>
      <c r="G20" s="332" t="s">
        <v>5</v>
      </c>
      <c r="H20" s="332"/>
      <c r="I20" s="332"/>
      <c r="J20" s="331" t="s">
        <v>15</v>
      </c>
      <c r="K20" s="331"/>
      <c r="L20" s="332" t="s">
        <v>17</v>
      </c>
      <c r="M20" s="332"/>
      <c r="N20" s="331" t="s">
        <v>15</v>
      </c>
      <c r="O20" s="331"/>
      <c r="P20" s="17"/>
    </row>
    <row r="21" spans="2:16" s="22" customFormat="1" ht="18.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78"/>
      <c r="F22" s="78"/>
      <c r="G22" s="15"/>
      <c r="H22" s="15"/>
      <c r="I22" s="15"/>
      <c r="J22" s="78"/>
      <c r="K22" s="78"/>
      <c r="L22" s="15"/>
      <c r="M22" s="15"/>
      <c r="N22" s="78"/>
      <c r="O22" s="7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9.25" customHeight="1" x14ac:dyDescent="0.25">
      <c r="B25" s="24"/>
      <c r="C25" s="315"/>
      <c r="D25" s="315"/>
      <c r="E25" s="315"/>
      <c r="F25" s="315"/>
      <c r="G25" s="315"/>
      <c r="H25" s="315"/>
      <c r="I25" s="316"/>
      <c r="J25" s="375"/>
      <c r="K25" s="376"/>
      <c r="L25" s="376"/>
      <c r="M25" s="376"/>
      <c r="N25" s="376"/>
      <c r="O25" s="376"/>
      <c r="P25" s="319"/>
    </row>
    <row r="26" spans="2:16" s="22" customFormat="1" ht="29.25" customHeight="1" x14ac:dyDescent="0.25">
      <c r="B26" s="24"/>
      <c r="C26" s="315"/>
      <c r="D26" s="315"/>
      <c r="E26" s="315"/>
      <c r="F26" s="315"/>
      <c r="G26" s="315"/>
      <c r="H26" s="315"/>
      <c r="I26" s="316"/>
      <c r="J26" s="377"/>
      <c r="K26" s="378"/>
      <c r="L26" s="378"/>
      <c r="M26" s="378"/>
      <c r="N26" s="378"/>
      <c r="O26" s="378"/>
      <c r="P26" s="24"/>
    </row>
    <row r="27" spans="2:16" s="22" customFormat="1" ht="29.25" customHeight="1" x14ac:dyDescent="0.25">
      <c r="B27" s="24"/>
      <c r="C27" s="315"/>
      <c r="D27" s="315"/>
      <c r="E27" s="315"/>
      <c r="F27" s="315"/>
      <c r="G27" s="315"/>
      <c r="H27" s="315"/>
      <c r="I27" s="316"/>
      <c r="J27" s="377"/>
      <c r="K27" s="378"/>
      <c r="L27" s="378"/>
      <c r="M27" s="378"/>
      <c r="N27" s="378"/>
      <c r="O27" s="378"/>
      <c r="P27" s="24"/>
    </row>
    <row r="28" spans="2:16" s="22" customFormat="1" ht="29.25" customHeight="1" x14ac:dyDescent="0.25">
      <c r="B28" s="24"/>
      <c r="C28" s="315"/>
      <c r="D28" s="315"/>
      <c r="E28" s="315"/>
      <c r="F28" s="315"/>
      <c r="G28" s="315"/>
      <c r="H28" s="315"/>
      <c r="I28" s="316"/>
      <c r="J28" s="377"/>
      <c r="K28" s="378"/>
      <c r="L28" s="378"/>
      <c r="M28" s="378"/>
      <c r="N28" s="378"/>
      <c r="O28" s="378"/>
      <c r="P28" s="24"/>
    </row>
    <row r="29" spans="2:16" s="22" customFormat="1" ht="29.25" customHeight="1" x14ac:dyDescent="0.25">
      <c r="B29" s="24"/>
      <c r="C29" s="315"/>
      <c r="D29" s="315"/>
      <c r="E29" s="315"/>
      <c r="F29" s="315"/>
      <c r="G29" s="315"/>
      <c r="H29" s="315"/>
      <c r="I29" s="316"/>
      <c r="J29" s="377"/>
      <c r="K29" s="378"/>
      <c r="L29" s="378"/>
      <c r="M29" s="378"/>
      <c r="N29" s="378"/>
      <c r="O29" s="378"/>
      <c r="P29" s="24"/>
    </row>
    <row r="30" spans="2:16" s="22" customFormat="1" ht="29.25" customHeight="1" x14ac:dyDescent="0.25">
      <c r="B30" s="24"/>
      <c r="C30" s="315"/>
      <c r="D30" s="315"/>
      <c r="E30" s="315"/>
      <c r="F30" s="315"/>
      <c r="G30" s="315"/>
      <c r="H30" s="315"/>
      <c r="I30" s="316"/>
      <c r="J30" s="381"/>
      <c r="K30" s="382"/>
      <c r="L30" s="382"/>
      <c r="M30" s="382"/>
      <c r="N30" s="382"/>
      <c r="O30" s="382"/>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21" customHeight="1" x14ac:dyDescent="0.25">
      <c r="B32" s="24"/>
      <c r="C32" s="315"/>
      <c r="D32" s="315"/>
      <c r="E32" s="315"/>
      <c r="F32" s="315"/>
      <c r="G32" s="315"/>
      <c r="H32" s="315"/>
      <c r="I32" s="316"/>
      <c r="J32" s="375"/>
      <c r="K32" s="376"/>
      <c r="L32" s="376"/>
      <c r="M32" s="376"/>
      <c r="N32" s="376"/>
      <c r="O32" s="376"/>
      <c r="P32" s="24"/>
    </row>
    <row r="33" spans="2:16" s="22" customFormat="1" ht="21" customHeight="1" x14ac:dyDescent="0.25">
      <c r="B33" s="24"/>
      <c r="C33" s="315"/>
      <c r="D33" s="315"/>
      <c r="E33" s="315"/>
      <c r="F33" s="315"/>
      <c r="G33" s="315"/>
      <c r="H33" s="315"/>
      <c r="I33" s="316"/>
      <c r="J33" s="377"/>
      <c r="K33" s="378"/>
      <c r="L33" s="378"/>
      <c r="M33" s="378"/>
      <c r="N33" s="378"/>
      <c r="O33" s="378"/>
      <c r="P33" s="24"/>
    </row>
    <row r="34" spans="2:16" s="22" customFormat="1" ht="21" customHeight="1" x14ac:dyDescent="0.25">
      <c r="B34" s="24"/>
      <c r="C34" s="315"/>
      <c r="D34" s="315"/>
      <c r="E34" s="315"/>
      <c r="F34" s="315"/>
      <c r="G34" s="315"/>
      <c r="H34" s="315"/>
      <c r="I34" s="316"/>
      <c r="J34" s="377"/>
      <c r="K34" s="378"/>
      <c r="L34" s="378"/>
      <c r="M34" s="378"/>
      <c r="N34" s="378"/>
      <c r="O34" s="378"/>
      <c r="P34" s="24"/>
    </row>
    <row r="35" spans="2:16" s="22" customFormat="1" ht="21" customHeight="1" x14ac:dyDescent="0.25">
      <c r="B35" s="24"/>
      <c r="C35" s="315"/>
      <c r="D35" s="315"/>
      <c r="E35" s="315"/>
      <c r="F35" s="315"/>
      <c r="G35" s="315"/>
      <c r="H35" s="315"/>
      <c r="I35" s="316"/>
      <c r="J35" s="377"/>
      <c r="K35" s="378"/>
      <c r="L35" s="378"/>
      <c r="M35" s="378"/>
      <c r="N35" s="378"/>
      <c r="O35" s="378"/>
      <c r="P35" s="24"/>
    </row>
    <row r="36" spans="2:16" s="22" customFormat="1" ht="21" customHeight="1" x14ac:dyDescent="0.25">
      <c r="B36" s="24"/>
      <c r="C36" s="315"/>
      <c r="D36" s="315"/>
      <c r="E36" s="315"/>
      <c r="F36" s="315"/>
      <c r="G36" s="315"/>
      <c r="H36" s="315"/>
      <c r="I36" s="316"/>
      <c r="J36" s="377"/>
      <c r="K36" s="378"/>
      <c r="L36" s="378"/>
      <c r="M36" s="378"/>
      <c r="N36" s="378"/>
      <c r="O36" s="378"/>
      <c r="P36" s="24"/>
    </row>
    <row r="37" spans="2:16" s="22" customFormat="1" ht="21" customHeight="1" x14ac:dyDescent="0.25">
      <c r="B37" s="24"/>
      <c r="C37" s="315"/>
      <c r="D37" s="315"/>
      <c r="E37" s="315"/>
      <c r="F37" s="315"/>
      <c r="G37" s="315"/>
      <c r="H37" s="315"/>
      <c r="I37" s="316"/>
      <c r="J37" s="381"/>
      <c r="K37" s="382"/>
      <c r="L37" s="382"/>
      <c r="M37" s="382"/>
      <c r="N37" s="382"/>
      <c r="O37" s="382"/>
      <c r="P37" s="24"/>
    </row>
    <row r="38" spans="2:16" s="22" customFormat="1" ht="15.75" customHeight="1" x14ac:dyDescent="0.25">
      <c r="B38" s="24"/>
      <c r="C38" s="315"/>
      <c r="D38" s="315"/>
      <c r="E38" s="315"/>
      <c r="F38" s="315"/>
      <c r="G38" s="315"/>
      <c r="H38" s="315"/>
      <c r="I38" s="316"/>
      <c r="J38" s="383" t="s">
        <v>74</v>
      </c>
      <c r="K38" s="384"/>
      <c r="L38" s="384"/>
      <c r="M38" s="384"/>
      <c r="N38" s="384"/>
      <c r="O38" s="384"/>
      <c r="P38" s="24"/>
    </row>
    <row r="39" spans="2:16" s="22" customFormat="1" ht="16.5" customHeight="1" x14ac:dyDescent="0.25">
      <c r="B39" s="24"/>
      <c r="C39" s="315"/>
      <c r="D39" s="315"/>
      <c r="E39" s="315"/>
      <c r="F39" s="315"/>
      <c r="G39" s="315"/>
      <c r="H39" s="315"/>
      <c r="I39" s="316"/>
      <c r="J39" s="330" t="s">
        <v>222</v>
      </c>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76" t="s">
        <v>8</v>
      </c>
      <c r="D42" s="75" t="str">
        <f>IF(J20="MENSUAL","ENERO",IF(J20="TRIMESTRAL","MARZO",IF(J20="SEMESTRAL","JUNIO",IF(J20="ANUAL",2017,""))))</f>
        <v>JUNIO</v>
      </c>
      <c r="E42" s="75" t="str">
        <f>IF(J20="MENSUAL","FEBRERO",IF(J20="TRIMESTRAL","JUNIO",IF(J20="SEMESTRAL","DICIEMBRE","")))</f>
        <v>DICIEMBRE</v>
      </c>
      <c r="F42" s="75" t="str">
        <f>IF(J20="MENSUAL","MARZO",IF(J20="TRIMESTRAL","SEPTIEMBRE",""))</f>
        <v/>
      </c>
      <c r="G42" s="75" t="str">
        <f>IF(J20="MENSUAL","ABRIL",IF(J20="TRIMESTRAL","DICIEMBRE",""))</f>
        <v/>
      </c>
      <c r="H42" s="75" t="str">
        <f>IF(J20="MENSUAL","MAYO","")</f>
        <v/>
      </c>
      <c r="I42" s="75" t="str">
        <f>IF(J20="MENSUAL","JUNIO","")</f>
        <v/>
      </c>
      <c r="J42" s="75" t="str">
        <f>IF(J20="MENSUAL","JULIO","")</f>
        <v/>
      </c>
      <c r="K42" s="75" t="str">
        <f>IF(J20="MENSUAL","AGOSTO","")</f>
        <v/>
      </c>
      <c r="L42" s="75" t="str">
        <f>IF(J20="MENSUAL","SEPTIEMBRE","")</f>
        <v/>
      </c>
      <c r="M42" s="75" t="str">
        <f>IF(J20="MENSUAL","OCTUBRE","")</f>
        <v/>
      </c>
      <c r="N42" s="75" t="str">
        <f>IF(J20="MENSUAL","NOVIEMBRE","")</f>
        <v/>
      </c>
      <c r="O42" s="75" t="str">
        <f>IF(J20="MENSUAL","DICIEMBRE","")</f>
        <v/>
      </c>
      <c r="P42" s="26"/>
    </row>
    <row r="43" spans="2:16" s="27" customFormat="1" ht="37.5" customHeight="1" x14ac:dyDescent="0.25">
      <c r="B43" s="26"/>
      <c r="C43" s="77" t="str">
        <f>G18</f>
        <v>Inscritos efectivos</v>
      </c>
      <c r="D43" s="2"/>
      <c r="E43" s="2"/>
      <c r="F43" s="2"/>
      <c r="G43" s="2"/>
      <c r="H43" s="2"/>
      <c r="I43" s="2"/>
      <c r="J43" s="2"/>
      <c r="K43" s="2"/>
      <c r="L43" s="2"/>
      <c r="M43" s="2"/>
      <c r="N43" s="2"/>
      <c r="O43" s="2"/>
      <c r="P43" s="26"/>
    </row>
    <row r="44" spans="2:16" s="27" customFormat="1" ht="30" x14ac:dyDescent="0.25">
      <c r="B44" s="26"/>
      <c r="C44" s="77" t="str">
        <f>G19</f>
        <v>Total aspirantes inscritos*100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8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8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84" t="str">
        <f>IF(AND(N20="ANUAL",J20="MENSUAL"),N17/12+E46,IF(AND(N20="ANUAL",J20="TRIMESTRAL"),N17/4+E46,IF(AND(N20="SEMESTRAL",J20="MENSUAL"),N17/6+E46,IF(AND(N20="SEMESTRAL",J20="TRIMESTRAL"),N17/2,IF(AND(N20="TRIMESTRAL",J20="MENSUAL"),N17/3+E46,IF(AND(N20="TRIMESTRAL",J20="TRIMESTRAL"),N17,IF(AND(N20="MENSUAL",J20="MENSUAL"),N17,"")))))))</f>
        <v/>
      </c>
      <c r="G46" s="84" t="str">
        <f>IF(AND(N20="ANUAL",J20="MENSUAL"),N17/12+F46,IF(AND(N20="ANUAL",J20="TRIMESTRAL"),N17/4+F46,IF(AND(N20="SEMESTRAL",J20="MENSUAL"),N17/6+F46,IF(AND(N20="SEMESTRAL",J20="TRIMESTRAL"),N17/2+F46,IF(AND(N20="TRIMESTRAL",J20="MENSUAL"),N17/3,IF(AND(N20="TRIMESTRAL",J20="TRIMESTRAL"),N17,IF(AND(N20="MENSUAL",J20="MENSUAL"),N17,"")))))))</f>
        <v/>
      </c>
      <c r="H46" s="84" t="str">
        <f>IF(AND($N$20="ANUAL",$J$20="MENSUAL"),$N$17/12+G46,IF(AND(N20="SEMESTRAL",J20="MENSUAL"),N17/6+G46,IF(AND(N20="TRIMESTRAL",J20="MENSUAL"),N17/3+G46,IF(AND(N20="MENSUAL",J20="MENSUAL"),N17,""))))</f>
        <v/>
      </c>
      <c r="I46" s="84" t="str">
        <f>IF(AND($N$20="ANUAL",$J$20="MENSUAL"),$N$17/12+H46,IF(AND(N20="SEMESTRAL",J20="MENSUAL"),N17/6+H46,IF(AND(N20="TRIMESTRAL",J20="MENSUAL"),N17/3+H46,IF(AND(N20="MENSUAL",J20="MENSUAL"),N17,""))))</f>
        <v/>
      </c>
      <c r="J46" s="84" t="str">
        <f>IF(AND($N$20="ANUAL",$J$20="MENSUAL"),$N$17/12+I46,IF(AND(N20="SEMESTRAL",J20="MENSUAL"),N17/6,IF(AND(N20="TRIMESTRAL",J20="MENSUAL"),N17/3,IF(AND(N20="MENSUAL",J20="MENSUAL"),N17,""))))</f>
        <v/>
      </c>
      <c r="K46" s="84" t="str">
        <f>IF(AND($N$20="ANUAL",$J$20="MENSUAL"),$N$17/12+J46,IF(AND(N20="SEMESTRAL",J20="MENSUAL"),N17/6+J46,IF(AND(N20="TRIMESTRAL",J20="MENSUAL"),N17/3+J46,IF(AND(N20="MENSUAL",J20="MENSUAL"),N17,""))))</f>
        <v/>
      </c>
      <c r="L46" s="84" t="str">
        <f>IF(AND($N$20="ANUAL",$J$20="MENSUAL"),$N$17/12+K46,IF(AND(N20="SEMESTRAL",J20="MENSUAL"),N17/6+K46,IF(AND(N20="TRIMESTRAL",J20="MENSUAL"),N17/3+K46,IF(AND(N20="MENSUAL",J20="MENSUAL"),N17,""))))</f>
        <v/>
      </c>
      <c r="M46" s="84" t="str">
        <f>IF(AND($N$20="ANUAL",$J$20="MENSUAL"),$N$17/12+L46,IF(AND(N20="SEMESTRAL",J20="MENSUAL"),N17/6+L46,IF(AND(N20="TRIMESTRAL",J20="MENSUAL"),N17/3,IF(AND(N20="MENSUAL",J20="MENSUAL"),N17,""))))</f>
        <v/>
      </c>
      <c r="N46" s="84" t="str">
        <f>IF(AND($N$20="ANUAL",$J$20="MENSUAL"),$N$17/12+M46,IF(AND(N20="SEMESTRAL",J20="MENSUAL"),N17/6+M46,IF(AND(N20="TRIMESTRAL",J20="MENSUAL"),N17/3+M46,IF(AND(N20="MENSUAL",J20="MENSUAL"),N17,""))))</f>
        <v/>
      </c>
      <c r="O46" s="84"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sheetProtection algorithmName="SHA-512" hashValue="JvgBF1FYKkdN4SYk68KeHNvS8JR5DRDQT25oArH9VWEB0T9xNigPxl38d4EkCUsu7tVA1bgFVaK1/z4XCAoXJQ==" saltValue="w2L2cmRlGPpzNNp304IT1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336</v>
      </c>
      <c r="L12" s="344"/>
      <c r="M12" s="344"/>
      <c r="N12" s="344"/>
      <c r="O12" s="344"/>
      <c r="P12" s="24"/>
    </row>
    <row r="13" spans="2:16" s="22" customFormat="1" x14ac:dyDescent="0.25">
      <c r="B13" s="24"/>
      <c r="C13" s="332" t="s">
        <v>55</v>
      </c>
      <c r="D13" s="332"/>
      <c r="E13" s="345" t="s">
        <v>42</v>
      </c>
      <c r="F13" s="346"/>
      <c r="G13" s="346"/>
      <c r="H13" s="346"/>
      <c r="I13" s="346"/>
      <c r="J13" s="346"/>
      <c r="K13" s="346"/>
      <c r="L13" s="346"/>
      <c r="M13" s="346"/>
      <c r="N13" s="346"/>
      <c r="O13" s="346"/>
      <c r="P13" s="24"/>
    </row>
    <row r="14" spans="2:16" s="22" customFormat="1" x14ac:dyDescent="0.25">
      <c r="B14" s="24"/>
      <c r="C14" s="332" t="s">
        <v>21</v>
      </c>
      <c r="D14" s="332"/>
      <c r="E14" s="345" t="s">
        <v>125</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63">
        <v>1</v>
      </c>
      <c r="O17" s="363"/>
      <c r="P17" s="319"/>
    </row>
    <row r="18" spans="2:16" s="22" customFormat="1" ht="15.75" customHeight="1" x14ac:dyDescent="0.25">
      <c r="B18" s="24"/>
      <c r="C18" s="332" t="s">
        <v>2</v>
      </c>
      <c r="D18" s="332"/>
      <c r="E18" s="332" t="s">
        <v>24</v>
      </c>
      <c r="F18" s="332"/>
      <c r="G18" s="339" t="s">
        <v>337</v>
      </c>
      <c r="H18" s="331"/>
      <c r="I18" s="331"/>
      <c r="J18" s="331"/>
      <c r="K18" s="331"/>
      <c r="L18" s="331"/>
      <c r="M18" s="331"/>
      <c r="N18" s="331"/>
      <c r="O18" s="331"/>
      <c r="P18" s="319"/>
    </row>
    <row r="19" spans="2:16" s="22" customFormat="1" ht="15.75" customHeight="1" x14ac:dyDescent="0.25">
      <c r="B19" s="24"/>
      <c r="C19" s="332"/>
      <c r="D19" s="332"/>
      <c r="E19" s="332" t="s">
        <v>25</v>
      </c>
      <c r="F19" s="332"/>
      <c r="G19" s="339" t="s">
        <v>338</v>
      </c>
      <c r="H19" s="331"/>
      <c r="I19" s="331"/>
      <c r="J19" s="331"/>
      <c r="K19" s="331"/>
      <c r="L19" s="331"/>
      <c r="M19" s="331"/>
      <c r="N19" s="331"/>
      <c r="O19" s="331"/>
      <c r="P19" s="17"/>
    </row>
    <row r="20" spans="2:16" s="22" customFormat="1" ht="26.25" customHeight="1" x14ac:dyDescent="0.25">
      <c r="B20" s="24"/>
      <c r="C20" s="332" t="s">
        <v>12</v>
      </c>
      <c r="D20" s="332"/>
      <c r="E20" s="302" t="s">
        <v>339</v>
      </c>
      <c r="F20" s="302"/>
      <c r="G20" s="332" t="s">
        <v>5</v>
      </c>
      <c r="H20" s="332"/>
      <c r="I20" s="332"/>
      <c r="J20" s="331" t="s">
        <v>14</v>
      </c>
      <c r="K20" s="331"/>
      <c r="L20" s="332" t="s">
        <v>17</v>
      </c>
      <c r="M20" s="332"/>
      <c r="N20" s="331" t="s">
        <v>16</v>
      </c>
      <c r="O20" s="331"/>
      <c r="P20" s="17"/>
    </row>
    <row r="21" spans="2:16" s="22" customFormat="1" ht="18.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53"/>
      <c r="F22" s="153"/>
      <c r="G22" s="15"/>
      <c r="H22" s="15"/>
      <c r="I22" s="15"/>
      <c r="J22" s="153"/>
      <c r="K22" s="153"/>
      <c r="L22" s="15"/>
      <c r="M22" s="15"/>
      <c r="N22" s="153"/>
      <c r="O22" s="153"/>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9.25" customHeight="1" x14ac:dyDescent="0.25">
      <c r="B25" s="24"/>
      <c r="C25" s="315"/>
      <c r="D25" s="315"/>
      <c r="E25" s="315"/>
      <c r="F25" s="315"/>
      <c r="G25" s="315"/>
      <c r="H25" s="315"/>
      <c r="I25" s="316"/>
      <c r="J25" s="375" t="s">
        <v>498</v>
      </c>
      <c r="K25" s="376"/>
      <c r="L25" s="376"/>
      <c r="M25" s="376"/>
      <c r="N25" s="376"/>
      <c r="O25" s="376"/>
      <c r="P25" s="319"/>
    </row>
    <row r="26" spans="2:16" s="22" customFormat="1" ht="29.25" customHeight="1" x14ac:dyDescent="0.25">
      <c r="B26" s="24"/>
      <c r="C26" s="315"/>
      <c r="D26" s="315"/>
      <c r="E26" s="315"/>
      <c r="F26" s="315"/>
      <c r="G26" s="315"/>
      <c r="H26" s="315"/>
      <c r="I26" s="316"/>
      <c r="J26" s="377"/>
      <c r="K26" s="378"/>
      <c r="L26" s="378"/>
      <c r="M26" s="378"/>
      <c r="N26" s="378"/>
      <c r="O26" s="378"/>
      <c r="P26" s="24"/>
    </row>
    <row r="27" spans="2:16" s="22" customFormat="1" ht="29.25" customHeight="1" x14ac:dyDescent="0.25">
      <c r="B27" s="24"/>
      <c r="C27" s="315"/>
      <c r="D27" s="315"/>
      <c r="E27" s="315"/>
      <c r="F27" s="315"/>
      <c r="G27" s="315"/>
      <c r="H27" s="315"/>
      <c r="I27" s="316"/>
      <c r="J27" s="377"/>
      <c r="K27" s="378"/>
      <c r="L27" s="378"/>
      <c r="M27" s="378"/>
      <c r="N27" s="378"/>
      <c r="O27" s="378"/>
      <c r="P27" s="24"/>
    </row>
    <row r="28" spans="2:16" s="22" customFormat="1" ht="29.25" customHeight="1" x14ac:dyDescent="0.25">
      <c r="B28" s="24"/>
      <c r="C28" s="315"/>
      <c r="D28" s="315"/>
      <c r="E28" s="315"/>
      <c r="F28" s="315"/>
      <c r="G28" s="315"/>
      <c r="H28" s="315"/>
      <c r="I28" s="316"/>
      <c r="J28" s="377"/>
      <c r="K28" s="378"/>
      <c r="L28" s="378"/>
      <c r="M28" s="378"/>
      <c r="N28" s="378"/>
      <c r="O28" s="378"/>
      <c r="P28" s="24"/>
    </row>
    <row r="29" spans="2:16" s="22" customFormat="1" ht="29.25" customHeight="1" x14ac:dyDescent="0.25">
      <c r="B29" s="24"/>
      <c r="C29" s="315"/>
      <c r="D29" s="315"/>
      <c r="E29" s="315"/>
      <c r="F29" s="315"/>
      <c r="G29" s="315"/>
      <c r="H29" s="315"/>
      <c r="I29" s="316"/>
      <c r="J29" s="377"/>
      <c r="K29" s="378"/>
      <c r="L29" s="378"/>
      <c r="M29" s="378"/>
      <c r="N29" s="378"/>
      <c r="O29" s="378"/>
      <c r="P29" s="24"/>
    </row>
    <row r="30" spans="2:16" s="22" customFormat="1" ht="29.25" customHeight="1" x14ac:dyDescent="0.25">
      <c r="B30" s="24"/>
      <c r="C30" s="315"/>
      <c r="D30" s="315"/>
      <c r="E30" s="315"/>
      <c r="F30" s="315"/>
      <c r="G30" s="315"/>
      <c r="H30" s="315"/>
      <c r="I30" s="316"/>
      <c r="J30" s="381"/>
      <c r="K30" s="382"/>
      <c r="L30" s="382"/>
      <c r="M30" s="382"/>
      <c r="N30" s="382"/>
      <c r="O30" s="382"/>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21" customHeight="1" x14ac:dyDescent="0.25">
      <c r="B32" s="24"/>
      <c r="C32" s="315"/>
      <c r="D32" s="315"/>
      <c r="E32" s="315"/>
      <c r="F32" s="315"/>
      <c r="G32" s="315"/>
      <c r="H32" s="315"/>
      <c r="I32" s="316"/>
      <c r="J32" s="375" t="s">
        <v>499</v>
      </c>
      <c r="K32" s="376"/>
      <c r="L32" s="376"/>
      <c r="M32" s="376"/>
      <c r="N32" s="376"/>
      <c r="O32" s="376"/>
      <c r="P32" s="24"/>
    </row>
    <row r="33" spans="2:16" s="22" customFormat="1" ht="21" customHeight="1" x14ac:dyDescent="0.25">
      <c r="B33" s="24"/>
      <c r="C33" s="315"/>
      <c r="D33" s="315"/>
      <c r="E33" s="315"/>
      <c r="F33" s="315"/>
      <c r="G33" s="315"/>
      <c r="H33" s="315"/>
      <c r="I33" s="316"/>
      <c r="J33" s="377"/>
      <c r="K33" s="378"/>
      <c r="L33" s="378"/>
      <c r="M33" s="378"/>
      <c r="N33" s="378"/>
      <c r="O33" s="378"/>
      <c r="P33" s="24"/>
    </row>
    <row r="34" spans="2:16" s="22" customFormat="1" ht="21" customHeight="1" x14ac:dyDescent="0.25">
      <c r="B34" s="24"/>
      <c r="C34" s="315"/>
      <c r="D34" s="315"/>
      <c r="E34" s="315"/>
      <c r="F34" s="315"/>
      <c r="G34" s="315"/>
      <c r="H34" s="315"/>
      <c r="I34" s="316"/>
      <c r="J34" s="377"/>
      <c r="K34" s="378"/>
      <c r="L34" s="378"/>
      <c r="M34" s="378"/>
      <c r="N34" s="378"/>
      <c r="O34" s="378"/>
      <c r="P34" s="24"/>
    </row>
    <row r="35" spans="2:16" s="22" customFormat="1" ht="21" customHeight="1" x14ac:dyDescent="0.25">
      <c r="B35" s="24"/>
      <c r="C35" s="315"/>
      <c r="D35" s="315"/>
      <c r="E35" s="315"/>
      <c r="F35" s="315"/>
      <c r="G35" s="315"/>
      <c r="H35" s="315"/>
      <c r="I35" s="316"/>
      <c r="J35" s="377"/>
      <c r="K35" s="378"/>
      <c r="L35" s="378"/>
      <c r="M35" s="378"/>
      <c r="N35" s="378"/>
      <c r="O35" s="378"/>
      <c r="P35" s="24"/>
    </row>
    <row r="36" spans="2:16" s="22" customFormat="1" ht="21" customHeight="1" x14ac:dyDescent="0.25">
      <c r="B36" s="24"/>
      <c r="C36" s="315"/>
      <c r="D36" s="315"/>
      <c r="E36" s="315"/>
      <c r="F36" s="315"/>
      <c r="G36" s="315"/>
      <c r="H36" s="315"/>
      <c r="I36" s="316"/>
      <c r="J36" s="377"/>
      <c r="K36" s="378"/>
      <c r="L36" s="378"/>
      <c r="M36" s="378"/>
      <c r="N36" s="378"/>
      <c r="O36" s="378"/>
      <c r="P36" s="24"/>
    </row>
    <row r="37" spans="2:16" s="22" customFormat="1" ht="21" customHeight="1" x14ac:dyDescent="0.25">
      <c r="B37" s="24"/>
      <c r="C37" s="315"/>
      <c r="D37" s="315"/>
      <c r="E37" s="315"/>
      <c r="F37" s="315"/>
      <c r="G37" s="315"/>
      <c r="H37" s="315"/>
      <c r="I37" s="316"/>
      <c r="J37" s="381"/>
      <c r="K37" s="382"/>
      <c r="L37" s="382"/>
      <c r="M37" s="382"/>
      <c r="N37" s="382"/>
      <c r="O37" s="382"/>
      <c r="P37" s="24"/>
    </row>
    <row r="38" spans="2:16" s="22" customFormat="1" ht="15.75" customHeight="1" x14ac:dyDescent="0.25">
      <c r="B38" s="24"/>
      <c r="C38" s="315"/>
      <c r="D38" s="315"/>
      <c r="E38" s="315"/>
      <c r="F38" s="315"/>
      <c r="G38" s="315"/>
      <c r="H38" s="315"/>
      <c r="I38" s="316"/>
      <c r="J38" s="383" t="s">
        <v>74</v>
      </c>
      <c r="K38" s="384"/>
      <c r="L38" s="384"/>
      <c r="M38" s="384"/>
      <c r="N38" s="384"/>
      <c r="O38" s="384"/>
      <c r="P38" s="24"/>
    </row>
    <row r="39" spans="2:16" s="22" customFormat="1" ht="16.5" customHeight="1" x14ac:dyDescent="0.25">
      <c r="B39" s="24"/>
      <c r="C39" s="315"/>
      <c r="D39" s="315"/>
      <c r="E39" s="315"/>
      <c r="F39" s="315"/>
      <c r="G39" s="315"/>
      <c r="H39" s="315"/>
      <c r="I39" s="316"/>
      <c r="J39" s="330" t="s">
        <v>222</v>
      </c>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51" t="s">
        <v>8</v>
      </c>
      <c r="D42" s="152" t="str">
        <f>IF(J20="MENSUAL","ENERO",IF(J20="TRIMESTRAL","MARZO",IF(J20="SEMESTRAL","JUNIO",IF(J20="ANUAL",2017,""))))</f>
        <v>MARZO</v>
      </c>
      <c r="E42" s="152" t="str">
        <f>IF(J20="MENSUAL","FEBRERO",IF(J20="TRIMESTRAL","JUNIO",IF(J20="SEMESTRAL","DICIEMBRE","")))</f>
        <v>JUNIO</v>
      </c>
      <c r="F42" s="152" t="str">
        <f>IF(J20="MENSUAL","MARZO",IF(J20="TRIMESTRAL","SEPTIEMBRE",""))</f>
        <v>SEPTIEMBRE</v>
      </c>
      <c r="G42" s="152" t="str">
        <f>IF(J20="MENSUAL","ABRIL",IF(J20="TRIMESTRAL","DICIEMBRE",""))</f>
        <v>DICIEMBRE</v>
      </c>
      <c r="H42" s="152" t="str">
        <f>IF(J20="MENSUAL","MAYO","")</f>
        <v/>
      </c>
      <c r="I42" s="152" t="str">
        <f>IF(J20="MENSUAL","JUNIO","")</f>
        <v/>
      </c>
      <c r="J42" s="152" t="str">
        <f>IF(J20="MENSUAL","JULIO","")</f>
        <v/>
      </c>
      <c r="K42" s="152" t="str">
        <f>IF(J20="MENSUAL","AGOSTO","")</f>
        <v/>
      </c>
      <c r="L42" s="152" t="str">
        <f>IF(J20="MENSUAL","SEPTIEMBRE","")</f>
        <v/>
      </c>
      <c r="M42" s="152" t="str">
        <f>IF(J20="MENSUAL","OCTUBRE","")</f>
        <v/>
      </c>
      <c r="N42" s="152" t="str">
        <f>IF(J20="MENSUAL","NOVIEMBRE","")</f>
        <v/>
      </c>
      <c r="O42" s="152" t="str">
        <f>IF(J20="MENSUAL","DICIEMBRE","")</f>
        <v/>
      </c>
      <c r="P42" s="26"/>
    </row>
    <row r="43" spans="2:16" s="27" customFormat="1" ht="37.5" customHeight="1" x14ac:dyDescent="0.25">
      <c r="B43" s="26"/>
      <c r="C43" s="150" t="str">
        <f>G18</f>
        <v>Actividades ejecutadas en la fecha establecida</v>
      </c>
      <c r="D43" s="2">
        <v>22</v>
      </c>
      <c r="E43" s="2"/>
      <c r="F43" s="2"/>
      <c r="G43" s="2"/>
      <c r="H43" s="2"/>
      <c r="I43" s="2"/>
      <c r="J43" s="2"/>
      <c r="K43" s="2"/>
      <c r="L43" s="2"/>
      <c r="M43" s="2"/>
      <c r="N43" s="2"/>
      <c r="O43" s="2"/>
      <c r="P43" s="26"/>
    </row>
    <row r="44" spans="2:16" s="27" customFormat="1" ht="60" x14ac:dyDescent="0.25">
      <c r="B44" s="26"/>
      <c r="C44" s="150" t="str">
        <f>G19</f>
        <v>Total de actividades planificadas de calendario académico*100</v>
      </c>
      <c r="D44" s="2">
        <v>97</v>
      </c>
      <c r="E44" s="2">
        <v>97</v>
      </c>
      <c r="F44" s="2">
        <v>97</v>
      </c>
      <c r="G44" s="2">
        <v>97</v>
      </c>
      <c r="H44" s="2"/>
      <c r="I44" s="2"/>
      <c r="J44" s="2"/>
      <c r="K44" s="2"/>
      <c r="L44" s="2"/>
      <c r="M44" s="2"/>
      <c r="N44" s="2"/>
      <c r="O44" s="2"/>
      <c r="P44" s="28"/>
    </row>
    <row r="45" spans="2:16" s="27" customFormat="1" x14ac:dyDescent="0.25">
      <c r="B45" s="26"/>
      <c r="C45" s="3" t="s">
        <v>10</v>
      </c>
      <c r="D45" s="29">
        <f>IFERROR(IF($E$17=1,D43/D44,IF($E$17=2,D43,"")),"")</f>
        <v>0.22680412371134021</v>
      </c>
      <c r="E45" s="29">
        <f>IFERROR(IF($E$17=1,E43/E44,IF($E$17=2,E43,"")),"")</f>
        <v>0</v>
      </c>
      <c r="F45" s="29">
        <f t="shared" ref="F45:O45" si="0">IFERROR(IF($E$17=1,F43/F44,IF($E$17=2,F43,"")),"")</f>
        <v>0</v>
      </c>
      <c r="G45" s="29">
        <f t="shared" si="0"/>
        <v>0</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6" s="7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0.5</v>
      </c>
      <c r="F46" s="74">
        <f>IF(AND(N20="ANUAL",J20="MENSUAL"),N17/12+E46,IF(AND(N20="ANUAL",J20="TRIMESTRAL"),N17/4+E46,IF(AND(N20="SEMESTRAL",J20="MENSUAL"),N17/6+E46,IF(AND(N20="SEMESTRAL",J20="TRIMESTRAL"),N17/2,IF(AND(N20="TRIMESTRAL",J20="MENSUAL"),N17/3+E46,IF(AND(N20="TRIMESTRAL",J20="TRIMESTRAL"),N17,IF(AND(N20="MENSUAL",J20="MENSUAL"),N17,"")))))))</f>
        <v>0.75</v>
      </c>
      <c r="G46" s="74">
        <f>IF(AND(N20="ANUAL",J20="MENSUAL"),N17/12+F46,IF(AND(N20="ANUAL",J20="TRIMESTRAL"),N17/4+F46,IF(AND(N20="SEMESTRAL",J20="MENSUAL"),N17/6+F46,IF(AND(N20="SEMESTRAL",J20="TRIMESTRAL"),N17/2+F46,IF(AND(N20="TRIMESTRAL",J20="MENSUAL"),N17/3,IF(AND(N20="TRIMESTRAL",J20="TRIMESTRAL"),N17,IF(AND(N20="MENSUAL",J20="MENSUAL"),N17,"")))))))</f>
        <v>1</v>
      </c>
      <c r="H46" s="84" t="str">
        <f>IF(AND($N$20="ANUAL",$J$20="MENSUAL"),$N$17/12+G46,IF(AND(N20="SEMESTRAL",J20="MENSUAL"),N17/6+G46,IF(AND(N20="TRIMESTRAL",J20="MENSUAL"),N17/3+G46,IF(AND(N20="MENSUAL",J20="MENSUAL"),N17,""))))</f>
        <v/>
      </c>
      <c r="I46" s="84" t="str">
        <f>IF(AND($N$20="ANUAL",$J$20="MENSUAL"),$N$17/12+H46,IF(AND(N20="SEMESTRAL",J20="MENSUAL"),N17/6+H46,IF(AND(N20="TRIMESTRAL",J20="MENSUAL"),N17/3+H46,IF(AND(N20="MENSUAL",J20="MENSUAL"),N17,""))))</f>
        <v/>
      </c>
      <c r="J46" s="84" t="str">
        <f>IF(AND($N$20="ANUAL",$J$20="MENSUAL"),$N$17/12+I46,IF(AND(N20="SEMESTRAL",J20="MENSUAL"),N17/6,IF(AND(N20="TRIMESTRAL",J20="MENSUAL"),N17/3,IF(AND(N20="MENSUAL",J20="MENSUAL"),N17,""))))</f>
        <v/>
      </c>
      <c r="K46" s="84" t="str">
        <f>IF(AND($N$20="ANUAL",$J$20="MENSUAL"),$N$17/12+J46,IF(AND(N20="SEMESTRAL",J20="MENSUAL"),N17/6+J46,IF(AND(N20="TRIMESTRAL",J20="MENSUAL"),N17/3+J46,IF(AND(N20="MENSUAL",J20="MENSUAL"),N17,""))))</f>
        <v/>
      </c>
      <c r="L46" s="84" t="str">
        <f>IF(AND($N$20="ANUAL",$J$20="MENSUAL"),$N$17/12+K46,IF(AND(N20="SEMESTRAL",J20="MENSUAL"),N17/6+K46,IF(AND(N20="TRIMESTRAL",J20="MENSUAL"),N17/3+K46,IF(AND(N20="MENSUAL",J20="MENSUAL"),N17,""))))</f>
        <v/>
      </c>
      <c r="M46" s="84" t="str">
        <f>IF(AND($N$20="ANUAL",$J$20="MENSUAL"),$N$17/12+L46,IF(AND(N20="SEMESTRAL",J20="MENSUAL"),N17/6+L46,IF(AND(N20="TRIMESTRAL",J20="MENSUAL"),N17/3,IF(AND(N20="MENSUAL",J20="MENSUAL"),N17,""))))</f>
        <v/>
      </c>
      <c r="N46" s="84" t="str">
        <f>IF(AND($N$20="ANUAL",$J$20="MENSUAL"),$N$17/12+M46,IF(AND(N20="SEMESTRAL",J20="MENSUAL"),N17/6+M46,IF(AND(N20="TRIMESTRAL",J20="MENSUAL"),N17/3+M46,IF(AND(N20="MENSUAL",J20="MENSUAL"),N17,""))))</f>
        <v/>
      </c>
      <c r="O46" s="84"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sheetProtection algorithmName="SHA-512" hashValue="UG85fd0bxWBQpzfRJrgFRxQ5UF8N4TBOPAFoTP5Mf8H0UtK2Au07B1RW6m0/+lvhG/Yams2ldPYjF5CJWr92Yw==" saltValue="Hl0fvFQW4Jl77lEd0wiT1A=="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420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420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N20 J20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500</v>
      </c>
      <c r="L12" s="344"/>
      <c r="M12" s="344"/>
      <c r="N12" s="344"/>
      <c r="O12" s="344"/>
      <c r="P12" s="24"/>
    </row>
    <row r="13" spans="2:16" s="22" customFormat="1" x14ac:dyDescent="0.25">
      <c r="B13" s="24"/>
      <c r="C13" s="332" t="s">
        <v>55</v>
      </c>
      <c r="D13" s="332"/>
      <c r="E13" s="345" t="s">
        <v>93</v>
      </c>
      <c r="F13" s="346"/>
      <c r="G13" s="346"/>
      <c r="H13" s="346"/>
      <c r="I13" s="346"/>
      <c r="J13" s="346"/>
      <c r="K13" s="346"/>
      <c r="L13" s="346"/>
      <c r="M13" s="346"/>
      <c r="N13" s="346"/>
      <c r="O13" s="346"/>
      <c r="P13" s="24"/>
    </row>
    <row r="14" spans="2:16" s="22" customFormat="1" x14ac:dyDescent="0.25">
      <c r="B14" s="24"/>
      <c r="C14" s="332" t="s">
        <v>21</v>
      </c>
      <c r="D14" s="332"/>
      <c r="E14" s="345" t="s">
        <v>283</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33">
        <v>1</v>
      </c>
      <c r="O17" s="333"/>
      <c r="P17" s="319"/>
    </row>
    <row r="18" spans="2:16" s="22" customFormat="1" ht="15.75" customHeight="1" x14ac:dyDescent="0.25">
      <c r="B18" s="24"/>
      <c r="C18" s="332" t="s">
        <v>2</v>
      </c>
      <c r="D18" s="332"/>
      <c r="E18" s="332" t="s">
        <v>24</v>
      </c>
      <c r="F18" s="332"/>
      <c r="G18" s="339" t="s">
        <v>344</v>
      </c>
      <c r="H18" s="331"/>
      <c r="I18" s="331"/>
      <c r="J18" s="331"/>
      <c r="K18" s="331"/>
      <c r="L18" s="331"/>
      <c r="M18" s="331"/>
      <c r="N18" s="331"/>
      <c r="O18" s="331"/>
      <c r="P18" s="319"/>
    </row>
    <row r="19" spans="2:16" s="22" customFormat="1" ht="15.75" customHeight="1" x14ac:dyDescent="0.25">
      <c r="B19" s="24"/>
      <c r="C19" s="332"/>
      <c r="D19" s="332"/>
      <c r="E19" s="332" t="s">
        <v>25</v>
      </c>
      <c r="F19" s="332"/>
      <c r="G19" s="339" t="s">
        <v>208</v>
      </c>
      <c r="H19" s="331"/>
      <c r="I19" s="331"/>
      <c r="J19" s="331"/>
      <c r="K19" s="331"/>
      <c r="L19" s="331"/>
      <c r="M19" s="331"/>
      <c r="N19" s="331"/>
      <c r="O19" s="331"/>
      <c r="P19" s="17"/>
    </row>
    <row r="20" spans="2:16" s="22" customFormat="1" ht="15.75" customHeight="1" x14ac:dyDescent="0.25">
      <c r="B20" s="24"/>
      <c r="C20" s="332" t="s">
        <v>12</v>
      </c>
      <c r="D20" s="332"/>
      <c r="E20" s="385" t="s">
        <v>494</v>
      </c>
      <c r="F20" s="385"/>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86"/>
      <c r="F21" s="386"/>
      <c r="G21" s="332"/>
      <c r="H21" s="332"/>
      <c r="I21" s="332"/>
      <c r="J21" s="331"/>
      <c r="K21" s="331"/>
      <c r="L21" s="332"/>
      <c r="M21" s="332"/>
      <c r="N21" s="331"/>
      <c r="O21" s="331"/>
      <c r="P21" s="17"/>
    </row>
    <row r="22" spans="2:16" s="20" customFormat="1" ht="15.75" customHeight="1" x14ac:dyDescent="0.25">
      <c r="B22" s="17"/>
      <c r="C22" s="15"/>
      <c r="D22" s="15"/>
      <c r="E22" s="160"/>
      <c r="F22" s="160"/>
      <c r="G22" s="15"/>
      <c r="H22" s="15"/>
      <c r="I22" s="15"/>
      <c r="J22" s="160"/>
      <c r="K22" s="160"/>
      <c r="L22" s="15"/>
      <c r="M22" s="15"/>
      <c r="N22" s="160"/>
      <c r="O22" s="16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6.5" customHeigh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20"/>
      <c r="K30" s="321"/>
      <c r="L30" s="321"/>
      <c r="M30" s="321"/>
      <c r="N30" s="321"/>
      <c r="O30" s="321"/>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15.75" customHeight="1" x14ac:dyDescent="0.25">
      <c r="B32" s="24"/>
      <c r="C32" s="315"/>
      <c r="D32" s="315"/>
      <c r="E32" s="315"/>
      <c r="F32" s="315"/>
      <c r="G32" s="315"/>
      <c r="H32" s="315"/>
      <c r="I32" s="316"/>
      <c r="J32" s="322"/>
      <c r="K32" s="323"/>
      <c r="L32" s="323"/>
      <c r="M32" s="323"/>
      <c r="N32" s="323"/>
      <c r="O32" s="323"/>
      <c r="P32" s="24"/>
    </row>
    <row r="33" spans="2:16" s="22" customFormat="1" ht="16.5" customHeight="1" x14ac:dyDescent="0.25">
      <c r="B33" s="24"/>
      <c r="C33" s="315"/>
      <c r="D33" s="315"/>
      <c r="E33" s="315"/>
      <c r="F33" s="315"/>
      <c r="G33" s="315"/>
      <c r="H33" s="315"/>
      <c r="I33" s="316"/>
      <c r="J33" s="324"/>
      <c r="K33" s="325"/>
      <c r="L33" s="325"/>
      <c r="M33" s="325"/>
      <c r="N33" s="325"/>
      <c r="O33" s="325"/>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345</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56" t="s">
        <v>8</v>
      </c>
      <c r="D38" s="155" t="str">
        <f>IF(J20="MENSUAL","ENERO",IF(J20="TRIMESTRAL","MARZO",IF(J20="SEMESTRAL","JUNIO",IF(J20="ANUAL",2017,""))))</f>
        <v>JUNIO</v>
      </c>
      <c r="E38" s="155" t="str">
        <f>IF(J20="MENSUAL","FEBRERO",IF(J20="TRIMESTRAL","JUNIO",IF(J20="SEMESTRAL","DICIEMBRE","")))</f>
        <v>DICIEMBRE</v>
      </c>
      <c r="F38" s="155" t="str">
        <f>IF(J20="MENSUAL","MARZO",IF(J20="TRIMESTRAL","SEPTIEMBRE",""))</f>
        <v/>
      </c>
      <c r="G38" s="155" t="str">
        <f>IF(J20="MENSUAL","ABRIL",IF(J20="TRIMESTRAL","DICIEMBRE",""))</f>
        <v/>
      </c>
      <c r="H38" s="155" t="str">
        <f>IF(J20="MENSUAL","MAYO","")</f>
        <v/>
      </c>
      <c r="I38" s="155" t="str">
        <f>IF(J20="MENSUAL","JUNIO","")</f>
        <v/>
      </c>
      <c r="J38" s="155" t="str">
        <f>IF(J20="MENSUAL","JULIO","")</f>
        <v/>
      </c>
      <c r="K38" s="155" t="str">
        <f>IF(J20="MENSUAL","AGOSTO","")</f>
        <v/>
      </c>
      <c r="L38" s="155" t="str">
        <f>IF(J20="MENSUAL","SEPTIEMBRE","")</f>
        <v/>
      </c>
      <c r="M38" s="155" t="str">
        <f>IF(J20="MENSUAL","OCTUBRE","")</f>
        <v/>
      </c>
      <c r="N38" s="155" t="str">
        <f>IF(J20="MENSUAL","NOVIEMBRE","")</f>
        <v/>
      </c>
      <c r="O38" s="155" t="str">
        <f>IF(J20="MENSUAL","DICIEMBRE","")</f>
        <v/>
      </c>
      <c r="P38" s="26"/>
    </row>
    <row r="39" spans="2:16" s="27" customFormat="1" ht="48" customHeight="1" x14ac:dyDescent="0.25">
      <c r="B39" s="26"/>
      <c r="C39" s="157" t="str">
        <f>G18</f>
        <v>Total currículos resignificados</v>
      </c>
      <c r="D39" s="2"/>
      <c r="E39" s="2"/>
      <c r="F39" s="2"/>
      <c r="G39" s="2"/>
      <c r="H39" s="2"/>
      <c r="I39" s="2"/>
      <c r="J39" s="2"/>
      <c r="K39" s="2"/>
      <c r="L39" s="2"/>
      <c r="M39" s="2"/>
      <c r="N39" s="2"/>
      <c r="O39" s="2"/>
      <c r="P39" s="26"/>
    </row>
    <row r="40" spans="2:16" s="27" customFormat="1" ht="45" x14ac:dyDescent="0.25">
      <c r="B40" s="26"/>
      <c r="C40" s="157" t="str">
        <f>G19</f>
        <v>Total currículos solicitados en plan de acción*100</v>
      </c>
      <c r="D40" s="2">
        <v>4</v>
      </c>
      <c r="E40" s="2">
        <v>8</v>
      </c>
      <c r="F40" s="2"/>
      <c r="G40" s="2"/>
      <c r="H40" s="2"/>
      <c r="I40" s="2"/>
      <c r="J40" s="2"/>
      <c r="K40" s="2"/>
      <c r="L40" s="2"/>
      <c r="M40" s="2"/>
      <c r="N40" s="2"/>
      <c r="O40" s="2"/>
      <c r="P40" s="28"/>
    </row>
    <row r="41" spans="2:16" s="27" customFormat="1" x14ac:dyDescent="0.25">
      <c r="B41" s="26"/>
      <c r="C41" s="3" t="s">
        <v>10</v>
      </c>
      <c r="D41" s="29">
        <f>IFERROR(IF($E$17=1,D39/D40,IF($E$17=2,D39,"")),"")</f>
        <v>0</v>
      </c>
      <c r="E41" s="29">
        <f t="shared" ref="E41:O41" si="0">IFERROR(IF($E$17=1,E39/E40,IF($E$17=2,E39,"")),"")</f>
        <v>0</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8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2" s="74">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1</v>
      </c>
      <c r="F42" s="84" t="str">
        <f>IF(AND(N20="ANUAL",J20="MENSUAL"),N17/12+E42,IF(AND(N20="ANUAL",J20="TRIMESTRAL"),N17/4+E42,IF(AND(N20="SEMESTRAL",J20="MENSUAL"),N17/6+E42,IF(AND(N20="SEMESTRAL",J20="TRIMESTRAL"),N17/2,IF(AND(N20="TRIMESTRAL",J20="MENSUAL"),N17/3+E42,IF(AND(N20="TRIMESTRAL",J20="TRIMESTRAL"),N17,IF(AND(N20="MENSUAL",J20="MENSUAL"),N17,"")))))))</f>
        <v/>
      </c>
      <c r="G42" s="84" t="str">
        <f>IF(AND(N20="ANUAL",J20="MENSUAL"),N17/12+F42,IF(AND(N20="ANUAL",J20="TRIMESTRAL"),N17/4+F42,IF(AND(N20="SEMESTRAL",J20="MENSUAL"),N17/6+F42,IF(AND(N20="SEMESTRAL",J20="TRIMESTRAL"),N17/2+F42,IF(AND(N20="TRIMESTRAL",J20="MENSUAL"),N17/3,IF(AND(N20="TRIMESTRAL",J20="TRIMESTRAL"),N17,IF(AND(N20="MENSUAL",J20="MENSUAL"),N17,"")))))))</f>
        <v/>
      </c>
      <c r="H42" s="84" t="str">
        <f>IF(AND($N$20="ANUAL",$J$20="MENSUAL"),$N$17/12+G42,IF(AND(N20="SEMESTRAL",J20="MENSUAL"),N17/6+G42,IF(AND(N20="TRIMESTRAL",J20="MENSUAL"),N17/3+G42,IF(AND(N20="MENSUAL",J20="MENSUAL"),N17,""))))</f>
        <v/>
      </c>
      <c r="I42" s="84" t="str">
        <f>IF(AND($N$20="ANUAL",$J$20="MENSUAL"),$N$17/12+H42,IF(AND(N20="SEMESTRAL",J20="MENSUAL"),N17/6+H42,IF(AND(N20="TRIMESTRAL",J20="MENSUAL"),N17/3+H42,IF(AND(N20="MENSUAL",J20="MENSUAL"),N17,""))))</f>
        <v/>
      </c>
      <c r="J42" s="84" t="str">
        <f>IF(AND($N$20="ANUAL",$J$20="MENSUAL"),$N$17/12+I42,IF(AND(N20="SEMESTRAL",J20="MENSUAL"),N17/6,IF(AND(N20="TRIMESTRAL",J20="MENSUAL"),N17/3,IF(AND(N20="MENSUAL",J20="MENSUAL"),N17,""))))</f>
        <v/>
      </c>
      <c r="K42" s="84" t="str">
        <f>IF(AND($N$20="ANUAL",$J$20="MENSUAL"),$N$17/12+J42,IF(AND(N20="SEMESTRAL",J20="MENSUAL"),N17/6+J42,IF(AND(N20="TRIMESTRAL",J20="MENSUAL"),N17/3+J42,IF(AND(N20="MENSUAL",J20="MENSUAL"),N17,""))))</f>
        <v/>
      </c>
      <c r="L42" s="84" t="str">
        <f>IF(AND($N$20="ANUAL",$J$20="MENSUAL"),$N$17/12+K42,IF(AND(N20="SEMESTRAL",J20="MENSUAL"),N17/6+K42,IF(AND(N20="TRIMESTRAL",J20="MENSUAL"),N17/3+K42,IF(AND(N20="MENSUAL",J20="MENSUAL"),N17,""))))</f>
        <v/>
      </c>
      <c r="M42" s="84" t="str">
        <f>IF(AND($N$20="ANUAL",$J$20="MENSUAL"),$N$17/12+L42,IF(AND(N20="SEMESTRAL",J20="MENSUAL"),N17/6+L42,IF(AND(N20="TRIMESTRAL",J20="MENSUAL"),N17/3,IF(AND(N20="MENSUAL",J20="MENSUAL"),N17,""))))</f>
        <v/>
      </c>
      <c r="N42" s="84" t="str">
        <f>IF(AND($N$20="ANUAL",$J$20="MENSUAL"),$N$17/12+M42,IF(AND(N20="SEMESTRAL",J20="MENSUAL"),N17/6+M42,IF(AND(N20="TRIMESTRAL",J20="MENSUAL"),N17/3+M42,IF(AND(N20="MENSUAL",J20="MENSUAL"),N17,""))))</f>
        <v/>
      </c>
      <c r="O42" s="84"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sheetProtection algorithmName="SHA-512" hashValue="v/KnstrybwJph3kLlx4amLTIXHpOtPjlysL6GcqS1P7rO60eorffaP1+NnULt0N59mquxiXKcerZVe1L1Zyg/A==" saltValue="rED5QyJRB5SbIgZbbu5UU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8"/>
    <mergeCell ref="J29:O29"/>
    <mergeCell ref="J30: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02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02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243</v>
      </c>
      <c r="L12" s="344"/>
      <c r="M12" s="344"/>
      <c r="N12" s="344"/>
      <c r="O12" s="344"/>
      <c r="P12" s="24"/>
    </row>
    <row r="13" spans="2:16" s="22" customFormat="1" x14ac:dyDescent="0.25">
      <c r="B13" s="24"/>
      <c r="C13" s="332" t="s">
        <v>55</v>
      </c>
      <c r="D13" s="332"/>
      <c r="E13" s="345" t="s">
        <v>93</v>
      </c>
      <c r="F13" s="346"/>
      <c r="G13" s="346"/>
      <c r="H13" s="346"/>
      <c r="I13" s="346"/>
      <c r="J13" s="346"/>
      <c r="K13" s="346"/>
      <c r="L13" s="346"/>
      <c r="M13" s="346"/>
      <c r="N13" s="346"/>
      <c r="O13" s="346"/>
      <c r="P13" s="24"/>
    </row>
    <row r="14" spans="2:16" s="22" customFormat="1" x14ac:dyDescent="0.25">
      <c r="B14" s="24"/>
      <c r="C14" s="332" t="s">
        <v>21</v>
      </c>
      <c r="D14" s="332"/>
      <c r="E14" s="345" t="s">
        <v>244</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1</v>
      </c>
      <c r="O17" s="363"/>
      <c r="P17" s="319"/>
    </row>
    <row r="18" spans="2:16" s="22" customFormat="1" ht="15.75" customHeight="1" x14ac:dyDescent="0.25">
      <c r="B18" s="24"/>
      <c r="C18" s="332" t="s">
        <v>2</v>
      </c>
      <c r="D18" s="332"/>
      <c r="E18" s="332" t="s">
        <v>24</v>
      </c>
      <c r="F18" s="332"/>
      <c r="G18" s="339" t="s">
        <v>245</v>
      </c>
      <c r="H18" s="331"/>
      <c r="I18" s="331"/>
      <c r="J18" s="331"/>
      <c r="K18" s="331"/>
      <c r="L18" s="331"/>
      <c r="M18" s="331"/>
      <c r="N18" s="331"/>
      <c r="O18" s="331"/>
      <c r="P18" s="319"/>
    </row>
    <row r="19" spans="2:16" s="22" customFormat="1" ht="15.75" customHeight="1" x14ac:dyDescent="0.25">
      <c r="B19" s="24"/>
      <c r="C19" s="332"/>
      <c r="D19" s="332"/>
      <c r="E19" s="332" t="s">
        <v>25</v>
      </c>
      <c r="F19" s="332"/>
      <c r="G19" s="339" t="s">
        <v>246</v>
      </c>
      <c r="H19" s="331"/>
      <c r="I19" s="331"/>
      <c r="J19" s="331"/>
      <c r="K19" s="331"/>
      <c r="L19" s="331"/>
      <c r="M19" s="331"/>
      <c r="N19" s="331"/>
      <c r="O19" s="331"/>
      <c r="P19" s="17"/>
    </row>
    <row r="20" spans="2:16" s="22" customFormat="1" ht="15.75" customHeight="1" x14ac:dyDescent="0.25">
      <c r="B20" s="24"/>
      <c r="C20" s="332" t="s">
        <v>12</v>
      </c>
      <c r="D20" s="332"/>
      <c r="E20" s="385" t="s">
        <v>494</v>
      </c>
      <c r="F20" s="385"/>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86"/>
      <c r="F21" s="386"/>
      <c r="G21" s="332"/>
      <c r="H21" s="332"/>
      <c r="I21" s="332"/>
      <c r="J21" s="331"/>
      <c r="K21" s="331"/>
      <c r="L21" s="332"/>
      <c r="M21" s="332"/>
      <c r="N21" s="331"/>
      <c r="O21" s="331"/>
      <c r="P21" s="17"/>
    </row>
    <row r="22" spans="2:16" s="20" customFormat="1" ht="15.75" customHeight="1" x14ac:dyDescent="0.25">
      <c r="B22" s="17"/>
      <c r="C22" s="15"/>
      <c r="D22" s="15"/>
      <c r="E22" s="160"/>
      <c r="F22" s="160"/>
      <c r="G22" s="15"/>
      <c r="H22" s="15"/>
      <c r="I22" s="15"/>
      <c r="J22" s="160"/>
      <c r="K22" s="160"/>
      <c r="L22" s="15"/>
      <c r="M22" s="15"/>
      <c r="N22" s="160"/>
      <c r="O22" s="16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4"/>
      <c r="K30" s="325"/>
      <c r="L30" s="325"/>
      <c r="M30" s="325"/>
      <c r="N30" s="325"/>
      <c r="O30" s="325"/>
      <c r="P30" s="24"/>
    </row>
    <row r="31" spans="2:16" s="22" customFormat="1" ht="16.5" customHeight="1" x14ac:dyDescent="0.25">
      <c r="B31" s="24"/>
      <c r="C31" s="315"/>
      <c r="D31" s="315"/>
      <c r="E31" s="315"/>
      <c r="F31" s="315"/>
      <c r="G31" s="315"/>
      <c r="H31" s="315"/>
      <c r="I31" s="316"/>
      <c r="J31" s="324"/>
      <c r="K31" s="325"/>
      <c r="L31" s="325"/>
      <c r="M31" s="325"/>
      <c r="N31" s="325"/>
      <c r="O31" s="325"/>
      <c r="P31" s="24"/>
    </row>
    <row r="32" spans="2:16" s="22" customFormat="1" ht="15.75" customHeight="1" x14ac:dyDescent="0.25">
      <c r="B32" s="24"/>
      <c r="C32" s="315"/>
      <c r="D32" s="315"/>
      <c r="E32" s="315"/>
      <c r="F32" s="315"/>
      <c r="G32" s="315"/>
      <c r="H32" s="315"/>
      <c r="I32" s="316"/>
      <c r="J32" s="326" t="s">
        <v>61</v>
      </c>
      <c r="K32" s="327"/>
      <c r="L32" s="327"/>
      <c r="M32" s="327"/>
      <c r="N32" s="327"/>
      <c r="O32" s="327"/>
      <c r="P32" s="24"/>
    </row>
    <row r="33" spans="2:16" s="22" customFormat="1" ht="16.5" customHeight="1" x14ac:dyDescent="0.25">
      <c r="B33" s="24"/>
      <c r="C33" s="315"/>
      <c r="D33" s="315"/>
      <c r="E33" s="315"/>
      <c r="F33" s="315"/>
      <c r="G33" s="315"/>
      <c r="H33" s="315"/>
      <c r="I33" s="316"/>
      <c r="J33" s="320"/>
      <c r="K33" s="321"/>
      <c r="L33" s="321"/>
      <c r="M33" s="321"/>
      <c r="N33" s="321"/>
      <c r="O33" s="321"/>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6" t="s">
        <v>7</v>
      </c>
      <c r="K35" s="327"/>
      <c r="L35" s="327"/>
      <c r="M35" s="327"/>
      <c r="N35" s="327"/>
      <c r="O35" s="327"/>
      <c r="P35" s="24"/>
    </row>
    <row r="36" spans="2:16" s="22" customFormat="1" ht="16.5" customHeight="1" x14ac:dyDescent="0.25">
      <c r="B36" s="24"/>
      <c r="C36" s="315"/>
      <c r="D36" s="315"/>
      <c r="E36" s="315"/>
      <c r="F36" s="315"/>
      <c r="G36" s="315"/>
      <c r="H36" s="315"/>
      <c r="I36" s="316"/>
      <c r="J36" s="330" t="s">
        <v>251</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156" t="s">
        <v>8</v>
      </c>
      <c r="D39" s="155" t="str">
        <f>IF(J20="MENSUAL","ENERO",IF(J20="TRIMESTRAL","MARZO",IF(J20="SEMESTRAL","JUNIO",IF(J20="ANUAL",2017,""))))</f>
        <v>JUNIO</v>
      </c>
      <c r="E39" s="155" t="str">
        <f>IF(J20="MENSUAL","FEBRERO",IF(J20="TRIMESTRAL","JUNIO",IF(J20="SEMESTRAL","DICIEMBRE","")))</f>
        <v>DICIEMBRE</v>
      </c>
      <c r="F39" s="155" t="str">
        <f>IF(J20="MENSUAL","MARZO",IF(J20="TRIMESTRAL","SEPTIEMBRE",""))</f>
        <v/>
      </c>
      <c r="G39" s="155" t="str">
        <f>IF(J20="MENSUAL","ABRIL",IF(J20="TRIMESTRAL","DICIEMBRE",""))</f>
        <v/>
      </c>
      <c r="H39" s="155" t="str">
        <f>IF(J20="MENSUAL","MAYO","")</f>
        <v/>
      </c>
      <c r="I39" s="155" t="str">
        <f>IF(J20="MENSUAL","JUNIO","")</f>
        <v/>
      </c>
      <c r="J39" s="155" t="str">
        <f>IF(J20="MENSUAL","JULIO","")</f>
        <v/>
      </c>
      <c r="K39" s="155" t="str">
        <f>IF(J20="MENSUAL","AGOSTO","")</f>
        <v/>
      </c>
      <c r="L39" s="155" t="str">
        <f>IF(J20="MENSUAL","SEPTIEMBRE","")</f>
        <v/>
      </c>
      <c r="M39" s="155" t="str">
        <f>IF(J20="MENSUAL","OCTUBRE","")</f>
        <v/>
      </c>
      <c r="N39" s="155" t="str">
        <f>IF(J20="MENSUAL","NOVIEMBRE","")</f>
        <v/>
      </c>
      <c r="O39" s="155" t="str">
        <f>IF(J20="MENSUAL","DICIEMBRE","")</f>
        <v/>
      </c>
      <c r="P39" s="26"/>
    </row>
    <row r="40" spans="2:16" s="27" customFormat="1" ht="48" customHeight="1" x14ac:dyDescent="0.25">
      <c r="B40" s="26"/>
      <c r="C40" s="157" t="str">
        <f>G18</f>
        <v xml:space="preserve">Número de monitores aprobados </v>
      </c>
      <c r="D40" s="2"/>
      <c r="E40" s="2"/>
      <c r="F40" s="2"/>
      <c r="G40" s="2"/>
      <c r="H40" s="2"/>
      <c r="I40" s="2"/>
      <c r="J40" s="2"/>
      <c r="K40" s="2"/>
      <c r="L40" s="2"/>
      <c r="M40" s="2"/>
      <c r="N40" s="2"/>
      <c r="O40" s="2"/>
      <c r="P40" s="26"/>
    </row>
    <row r="41" spans="2:16" s="27" customFormat="1" ht="45" x14ac:dyDescent="0.25">
      <c r="B41" s="26"/>
      <c r="C41" s="157" t="str">
        <f>G19</f>
        <v>Número de monitores propuestos en plan de acción * 100</v>
      </c>
      <c r="D41" s="2">
        <v>100</v>
      </c>
      <c r="E41" s="2">
        <v>200</v>
      </c>
      <c r="F41" s="2"/>
      <c r="G41" s="2"/>
      <c r="H41" s="2"/>
      <c r="I41" s="2"/>
      <c r="J41" s="2"/>
      <c r="K41" s="2"/>
      <c r="L41" s="2"/>
      <c r="M41" s="2"/>
      <c r="N41" s="2"/>
      <c r="O41" s="2"/>
      <c r="P41" s="28"/>
    </row>
    <row r="42" spans="2:16" s="27" customFormat="1" x14ac:dyDescent="0.25">
      <c r="B42" s="26"/>
      <c r="C42" s="3" t="s">
        <v>10</v>
      </c>
      <c r="D42" s="29">
        <f>IFERROR(IF($E$17=1,D40/D41,IF($E$17=2,D40,"")),"")</f>
        <v>0</v>
      </c>
      <c r="E42" s="29">
        <f t="shared" ref="E42:O42" si="0">IFERROR(IF($E$17=1,E40/E41,IF($E$17=2,E40,"")),"")</f>
        <v>0</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8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3" s="74">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1</v>
      </c>
      <c r="F43" s="84" t="str">
        <f>IF(AND(N20="ANUAL",J20="MENSUAL"),N17/12+E43,IF(AND(N20="ANUAL",J20="TRIMESTRAL"),N17/4+E43,IF(AND(N20="SEMESTRAL",J20="MENSUAL"),N17/6+E43,IF(AND(N20="SEMESTRAL",J20="TRIMESTRAL"),N17/2,IF(AND(N20="TRIMESTRAL",J20="MENSUAL"),N17/3+E43,IF(AND(N20="TRIMESTRAL",J20="TRIMESTRAL"),N17,IF(AND(N20="MENSUAL",J20="MENSUAL"),N17,"")))))))</f>
        <v/>
      </c>
      <c r="G43" s="84" t="str">
        <f>IF(AND(N20="ANUAL",J20="MENSUAL"),N17/12+F43,IF(AND(N20="ANUAL",J20="TRIMESTRAL"),N17/4+F43,IF(AND(N20="SEMESTRAL",J20="MENSUAL"),N17/6+F43,IF(AND(N20="SEMESTRAL",J20="TRIMESTRAL"),N17/2+F43,IF(AND(N20="TRIMESTRAL",J20="MENSUAL"),N17/3,IF(AND(N20="TRIMESTRAL",J20="TRIMESTRAL"),N17,IF(AND(N20="MENSUAL",J20="MENSUAL"),N17,"")))))))</f>
        <v/>
      </c>
      <c r="H43" s="84" t="str">
        <f>IF(AND($N$20="ANUAL",$J$20="MENSUAL"),$N$17/12+G43,IF(AND(N20="SEMESTRAL",J20="MENSUAL"),N17/6+G43,IF(AND(N20="TRIMESTRAL",J20="MENSUAL"),N17/3+G43,IF(AND(N20="MENSUAL",J20="MENSUAL"),N17,""))))</f>
        <v/>
      </c>
      <c r="I43" s="84" t="str">
        <f>IF(AND($N$20="ANUAL",$J$20="MENSUAL"),$N$17/12+H43,IF(AND(N20="SEMESTRAL",J20="MENSUAL"),N17/6+H43,IF(AND(N20="TRIMESTRAL",J20="MENSUAL"),N17/3+H43,IF(AND(N20="MENSUAL",J20="MENSUAL"),N17,""))))</f>
        <v/>
      </c>
      <c r="J43" s="84" t="str">
        <f>IF(AND($N$20="ANUAL",$J$20="MENSUAL"),$N$17/12+I43,IF(AND(N20="SEMESTRAL",J20="MENSUAL"),N17/6,IF(AND(N20="TRIMESTRAL",J20="MENSUAL"),N17/3,IF(AND(N20="MENSUAL",J20="MENSUAL"),N17,""))))</f>
        <v/>
      </c>
      <c r="K43" s="84" t="str">
        <f>IF(AND($N$20="ANUAL",$J$20="MENSUAL"),$N$17/12+J43,IF(AND(N20="SEMESTRAL",J20="MENSUAL"),N17/6+J43,IF(AND(N20="TRIMESTRAL",J20="MENSUAL"),N17/3+J43,IF(AND(N20="MENSUAL",J20="MENSUAL"),N17,""))))</f>
        <v/>
      </c>
      <c r="L43" s="84" t="str">
        <f>IF(AND($N$20="ANUAL",$J$20="MENSUAL"),$N$17/12+K43,IF(AND(N20="SEMESTRAL",J20="MENSUAL"),N17/6+K43,IF(AND(N20="TRIMESTRAL",J20="MENSUAL"),N17/3+K43,IF(AND(N20="MENSUAL",J20="MENSUAL"),N17,""))))</f>
        <v/>
      </c>
      <c r="M43" s="84" t="str">
        <f>IF(AND($N$20="ANUAL",$J$20="MENSUAL"),$N$17/12+L43,IF(AND(N20="SEMESTRAL",J20="MENSUAL"),N17/6+L43,IF(AND(N20="TRIMESTRAL",J20="MENSUAL"),N17/3,IF(AND(N20="MENSUAL",J20="MENSUAL"),N17,""))))</f>
        <v/>
      </c>
      <c r="N43" s="84" t="str">
        <f>IF(AND($N$20="ANUAL",$J$20="MENSUAL"),$N$17/12+M43,IF(AND(N20="SEMESTRAL",J20="MENSUAL"),N17/6+M43,IF(AND(N20="TRIMESTRAL",J20="MENSUAL"),N17/3+M43,IF(AND(N20="MENSUAL",J20="MENSUAL"),N17,""))))</f>
        <v/>
      </c>
      <c r="O43" s="84"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sheetProtection algorithmName="SHA-512" hashValue="8+Ul1KA3joYUL6W85YmeacUWYhWahjElGiYEGLPuV1fTfxoLLuisFZnctraYkJie2Ejb2cWYpmPIv8Cp+ha3dA==" saltValue="fhlZQsXu/2gV+cjaio0lf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31"/>
    <mergeCell ref="J32:O32"/>
    <mergeCell ref="J33: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12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12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48"/>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5" width="19.28515625" style="18" bestFit="1"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173</v>
      </c>
      <c r="F12" s="343"/>
      <c r="G12" s="343"/>
      <c r="H12" s="343"/>
      <c r="I12" s="342" t="s">
        <v>0</v>
      </c>
      <c r="J12" s="342"/>
      <c r="K12" s="344" t="s">
        <v>178</v>
      </c>
      <c r="L12" s="344"/>
      <c r="M12" s="344"/>
      <c r="N12" s="344"/>
      <c r="O12" s="344"/>
      <c r="P12" s="24"/>
    </row>
    <row r="13" spans="2:16" s="22" customFormat="1" x14ac:dyDescent="0.25">
      <c r="B13" s="24"/>
      <c r="C13" s="332" t="s">
        <v>55</v>
      </c>
      <c r="D13" s="332"/>
      <c r="E13" s="345" t="s">
        <v>169</v>
      </c>
      <c r="F13" s="346"/>
      <c r="G13" s="346"/>
      <c r="H13" s="346"/>
      <c r="I13" s="346"/>
      <c r="J13" s="346"/>
      <c r="K13" s="346"/>
      <c r="L13" s="346"/>
      <c r="M13" s="346"/>
      <c r="N13" s="346"/>
      <c r="O13" s="346"/>
      <c r="P13" s="24"/>
    </row>
    <row r="14" spans="2:16" s="22" customFormat="1" x14ac:dyDescent="0.25">
      <c r="B14" s="24"/>
      <c r="C14" s="332" t="s">
        <v>21</v>
      </c>
      <c r="D14" s="332"/>
      <c r="E14" s="345" t="s">
        <v>118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33">
        <v>0.6</v>
      </c>
      <c r="O17" s="333"/>
      <c r="P17" s="319"/>
    </row>
    <row r="18" spans="2:16" s="22" customFormat="1" ht="15.75" customHeight="1" x14ac:dyDescent="0.25">
      <c r="B18" s="24"/>
      <c r="C18" s="332" t="s">
        <v>2</v>
      </c>
      <c r="D18" s="332"/>
      <c r="E18" s="332" t="s">
        <v>24</v>
      </c>
      <c r="F18" s="332"/>
      <c r="G18" s="339" t="s">
        <v>180</v>
      </c>
      <c r="H18" s="331"/>
      <c r="I18" s="331"/>
      <c r="J18" s="331"/>
      <c r="K18" s="331"/>
      <c r="L18" s="331"/>
      <c r="M18" s="331"/>
      <c r="N18" s="331"/>
      <c r="O18" s="331"/>
      <c r="P18" s="319"/>
    </row>
    <row r="19" spans="2:16" s="22" customFormat="1" ht="15.75" customHeight="1" x14ac:dyDescent="0.25">
      <c r="B19" s="24"/>
      <c r="C19" s="332"/>
      <c r="D19" s="332"/>
      <c r="E19" s="332" t="s">
        <v>25</v>
      </c>
      <c r="F19" s="332"/>
      <c r="G19" s="339" t="s">
        <v>181</v>
      </c>
      <c r="H19" s="331"/>
      <c r="I19" s="331"/>
      <c r="J19" s="331"/>
      <c r="K19" s="331"/>
      <c r="L19" s="331"/>
      <c r="M19" s="331"/>
      <c r="N19" s="331"/>
      <c r="O19" s="331"/>
      <c r="P19" s="17"/>
    </row>
    <row r="20" spans="2:16" s="22" customFormat="1" ht="15.75" customHeight="1" x14ac:dyDescent="0.25">
      <c r="B20" s="24"/>
      <c r="C20" s="332" t="s">
        <v>12</v>
      </c>
      <c r="D20" s="332"/>
      <c r="E20" s="334" t="s">
        <v>184</v>
      </c>
      <c r="F20" s="334"/>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6.5" customHeight="1" x14ac:dyDescent="0.25">
      <c r="B33" s="24"/>
      <c r="C33" s="315"/>
      <c r="D33" s="315"/>
      <c r="E33" s="315"/>
      <c r="F33" s="315"/>
      <c r="G33" s="315"/>
      <c r="H33" s="315"/>
      <c r="I33" s="316"/>
      <c r="J33" s="328"/>
      <c r="K33" s="329"/>
      <c r="L33" s="329"/>
      <c r="M33" s="329"/>
      <c r="N33" s="329"/>
      <c r="O33" s="329"/>
      <c r="P33" s="24"/>
    </row>
    <row r="34" spans="2:16" s="22" customFormat="1" ht="16.5" customHeight="1" x14ac:dyDescent="0.25">
      <c r="B34" s="24"/>
      <c r="C34" s="315"/>
      <c r="D34" s="315"/>
      <c r="E34" s="315"/>
      <c r="F34" s="315"/>
      <c r="G34" s="315"/>
      <c r="H34" s="315"/>
      <c r="I34" s="316"/>
      <c r="J34" s="328"/>
      <c r="K34" s="329"/>
      <c r="L34" s="329"/>
      <c r="M34" s="329"/>
      <c r="N34" s="329"/>
      <c r="O34" s="329"/>
      <c r="P34" s="24"/>
    </row>
    <row r="35" spans="2:16" s="22" customFormat="1" ht="16.5" customHeight="1" x14ac:dyDescent="0.25">
      <c r="B35" s="24"/>
      <c r="C35" s="315"/>
      <c r="D35" s="315"/>
      <c r="E35" s="315"/>
      <c r="F35" s="315"/>
      <c r="G35" s="315"/>
      <c r="H35" s="315"/>
      <c r="I35" s="316"/>
      <c r="J35" s="328"/>
      <c r="K35" s="329"/>
      <c r="L35" s="329"/>
      <c r="M35" s="329"/>
      <c r="N35" s="329"/>
      <c r="O35" s="329"/>
      <c r="P35" s="24"/>
    </row>
    <row r="36" spans="2:16" s="22" customFormat="1" x14ac:dyDescent="0.25">
      <c r="B36" s="24"/>
      <c r="C36" s="315"/>
      <c r="D36" s="315"/>
      <c r="E36" s="315"/>
      <c r="F36" s="315"/>
      <c r="G36" s="315"/>
      <c r="H36" s="315"/>
      <c r="I36" s="316"/>
      <c r="J36" s="324"/>
      <c r="K36" s="325"/>
      <c r="L36" s="325"/>
      <c r="M36" s="325"/>
      <c r="N36" s="325"/>
      <c r="O36" s="325"/>
      <c r="P36" s="24"/>
    </row>
    <row r="37" spans="2:16" s="22" customFormat="1" ht="15.75" customHeight="1" x14ac:dyDescent="0.25">
      <c r="B37" s="24"/>
      <c r="C37" s="315"/>
      <c r="D37" s="315"/>
      <c r="E37" s="315"/>
      <c r="F37" s="315"/>
      <c r="G37" s="315"/>
      <c r="H37" s="315"/>
      <c r="I37" s="316"/>
      <c r="J37" s="326" t="s">
        <v>7</v>
      </c>
      <c r="K37" s="327"/>
      <c r="L37" s="327"/>
      <c r="M37" s="327"/>
      <c r="N37" s="327"/>
      <c r="O37" s="327"/>
      <c r="P37" s="24"/>
    </row>
    <row r="38" spans="2:16" s="22" customFormat="1" ht="16.5" customHeight="1" x14ac:dyDescent="0.25">
      <c r="B38" s="24"/>
      <c r="C38" s="315"/>
      <c r="D38" s="315"/>
      <c r="E38" s="315"/>
      <c r="F38" s="315"/>
      <c r="G38" s="315"/>
      <c r="H38" s="315"/>
      <c r="I38" s="316"/>
      <c r="J38" s="330" t="s">
        <v>118</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62" t="s">
        <v>8</v>
      </c>
      <c r="D41" s="63" t="str">
        <f>IF(J20="MENSUAL","ENERO",IF(J20="TRIMESTRAL","MARZO",IF(J20="SEMESTRAL","JUNIO",IF(J20="ANUAL",2017,""))))</f>
        <v>JUNIO</v>
      </c>
      <c r="E41" s="63" t="str">
        <f>IF(J20="MENSUAL","FEBRERO",IF(J20="TRIMESTRAL","JUNIO",IF(J20="SEMESTRAL","DICIEMBRE","")))</f>
        <v>DICIEMBRE</v>
      </c>
      <c r="F41" s="63" t="str">
        <f>IF(J20="MENSUAL","MARZO",IF(J20="TRIMESTRAL","SEPTIEMBRE",""))</f>
        <v/>
      </c>
      <c r="G41" s="63" t="str">
        <f>IF(J20="MENSUAL","ABRIL",IF(J20="TRIMESTRAL","DICIEMBRE",""))</f>
        <v/>
      </c>
      <c r="H41" s="63" t="str">
        <f>IF(J20="MENSUAL","MAYO","")</f>
        <v/>
      </c>
      <c r="I41" s="63" t="str">
        <f>IF(J20="MENSUAL","JUNIO","")</f>
        <v/>
      </c>
      <c r="J41" s="63" t="str">
        <f>IF(J20="MENSUAL","JULIO","")</f>
        <v/>
      </c>
      <c r="K41" s="63" t="str">
        <f>IF(J20="MENSUAL","AGOSTO","")</f>
        <v/>
      </c>
      <c r="L41" s="63" t="str">
        <f>IF(J20="MENSUAL","SEPTIEMBRE","")</f>
        <v/>
      </c>
      <c r="M41" s="63" t="str">
        <f>IF(J20="MENSUAL","OCTUBRE","")</f>
        <v/>
      </c>
      <c r="N41" s="63" t="str">
        <f>IF(J20="MENSUAL","NOVIEMBRE","")</f>
        <v/>
      </c>
      <c r="O41" s="63" t="str">
        <f>IF(J20="MENSUAL","DICIEMBRE","")</f>
        <v/>
      </c>
      <c r="P41" s="26"/>
    </row>
    <row r="42" spans="2:16" s="27" customFormat="1" ht="30" customHeight="1" x14ac:dyDescent="0.25">
      <c r="B42" s="26"/>
      <c r="C42" s="61" t="str">
        <f>G18</f>
        <v>Vr. Total ejecutado</v>
      </c>
      <c r="D42" s="118"/>
      <c r="E42" s="118"/>
      <c r="F42" s="2"/>
      <c r="G42" s="2"/>
      <c r="H42" s="2"/>
      <c r="I42" s="2"/>
      <c r="J42" s="2"/>
      <c r="K42" s="2"/>
      <c r="L42" s="2"/>
      <c r="M42" s="2"/>
      <c r="N42" s="2"/>
      <c r="O42" s="2"/>
      <c r="P42" s="26"/>
    </row>
    <row r="43" spans="2:16" s="27" customFormat="1" ht="30" customHeight="1" x14ac:dyDescent="0.25">
      <c r="B43" s="26"/>
      <c r="C43" s="61" t="str">
        <f>G19</f>
        <v>Vr. Total Proyectos*100</v>
      </c>
      <c r="D43" s="118"/>
      <c r="E43" s="118"/>
      <c r="F43" s="2"/>
      <c r="G43" s="2"/>
      <c r="H43" s="2"/>
      <c r="I43" s="2"/>
      <c r="J43" s="2"/>
      <c r="K43" s="2"/>
      <c r="L43" s="2"/>
      <c r="M43" s="2"/>
      <c r="N43" s="2"/>
      <c r="O43" s="2"/>
      <c r="P43" s="28"/>
    </row>
    <row r="44" spans="2:16" s="27" customFormat="1" x14ac:dyDescent="0.25">
      <c r="B44" s="26"/>
      <c r="C44" s="3" t="s">
        <v>10</v>
      </c>
      <c r="D44" s="101" t="str">
        <f>IFERROR(IF($E$17=1,D42/D43,IF($E$17=2,D42,"")),"")</f>
        <v/>
      </c>
      <c r="E44" s="74"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0.6</v>
      </c>
      <c r="F45" s="29" t="str">
        <f>IF(AND(N20="ANUAL",J20="MENSUAL"),N17/12+E45,IF(AND(N20="ANUAL",J20="TRIMESTRAL"),N17/4+E45,IF(AND(N20="SEMESTRAL",J20="MENSUAL"),N17/6+E45,IF(AND(N20="SEMESTRAL",J20="TRIMESTRAL"),N17/2,IF(AND(N20="TRIMESTRAL",J20="MENSUAL"),N17/3+E45,IF(AND(N20="TRIMESTRAL",J20="TRIMESTRAL"),N17,IF(AND(N20="MENSUAL",J20="MENSUAL"),N17,"")))))))</f>
        <v/>
      </c>
      <c r="G45" s="29" t="str">
        <f>IF(AND(N20="ANUAL",J20="MENSUAL"),N17/12+F45,IF(AND(N20="ANUAL",J20="TRIMESTRAL"),N17/4+F45,IF(AND(N20="SEMESTRAL",J20="MENSUAL"),N17/6+F45,IF(AND(N20="SEMESTRAL",J20="TRIMESTRAL"),N17/2+F45,IF(AND(N20="TRIMESTRAL",J20="MENSUAL"),N17/3,IF(AND(N20="TRIMESTRAL",J20="TRIMESTRAL"),N17,IF(AND(N20="MENSUAL",J20="MENSUAL"),N17,"")))))))</f>
        <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sheetProtection algorithmName="SHA-512" hashValue="dMSK0jXdh4aeH6lhVv7BhZ3I4GiHfk88L0XPa8AeJ0M2NRUFf9i4y37RNWac5qJfBa6aIrtJEzMfI7vd/8mLSQ==" saltValue="JEhLP7As7DbKCu74KiDJsA==" spinCount="100000" sheet="1" objects="1" scenarios="1"/>
  <customSheetViews>
    <customSheetView guid="{E72066E1-2E2A-4698-9EFF-16A0125F33B6}" scale="82" fitToPage="1">
      <selection activeCell="B2" sqref="B2:C4"/>
      <pageMargins left="0.7" right="0.7" top="0.75" bottom="0.75" header="0.3" footer="0.3"/>
      <pageSetup paperSize="5" scale="74" fitToHeight="0" orientation="landscape" r:id="rId1"/>
    </customSheetView>
    <customSheetView guid="{34CE63CC-8C1B-460F-A260-1A12A31AF742}" scale="82"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0:O40"/>
    <mergeCell ref="C23:O23"/>
    <mergeCell ref="C24:I38"/>
    <mergeCell ref="J24:O24"/>
    <mergeCell ref="P24:P25"/>
    <mergeCell ref="J25:O30"/>
    <mergeCell ref="J31:O31"/>
    <mergeCell ref="J32: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247</v>
      </c>
      <c r="L12" s="344"/>
      <c r="M12" s="344"/>
      <c r="N12" s="344"/>
      <c r="O12" s="344"/>
      <c r="P12" s="24"/>
    </row>
    <row r="13" spans="2:16" s="22" customFormat="1" x14ac:dyDescent="0.25">
      <c r="B13" s="24"/>
      <c r="C13" s="332" t="s">
        <v>55</v>
      </c>
      <c r="D13" s="332"/>
      <c r="E13" s="345" t="s">
        <v>93</v>
      </c>
      <c r="F13" s="346"/>
      <c r="G13" s="346"/>
      <c r="H13" s="346"/>
      <c r="I13" s="346"/>
      <c r="J13" s="346"/>
      <c r="K13" s="346"/>
      <c r="L13" s="346"/>
      <c r="M13" s="346"/>
      <c r="N13" s="346"/>
      <c r="O13" s="346"/>
      <c r="P13" s="24"/>
    </row>
    <row r="14" spans="2:16" s="22" customFormat="1" x14ac:dyDescent="0.25">
      <c r="B14" s="24"/>
      <c r="C14" s="332" t="s">
        <v>21</v>
      </c>
      <c r="D14" s="332"/>
      <c r="E14" s="345" t="s">
        <v>244</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33">
        <v>1</v>
      </c>
      <c r="O17" s="333"/>
      <c r="P17" s="319"/>
    </row>
    <row r="18" spans="2:16" s="22" customFormat="1" ht="15.75" customHeight="1" x14ac:dyDescent="0.25">
      <c r="B18" s="24"/>
      <c r="C18" s="332" t="s">
        <v>2</v>
      </c>
      <c r="D18" s="332"/>
      <c r="E18" s="332" t="s">
        <v>24</v>
      </c>
      <c r="F18" s="332"/>
      <c r="G18" s="339" t="s">
        <v>248</v>
      </c>
      <c r="H18" s="331"/>
      <c r="I18" s="331"/>
      <c r="J18" s="331"/>
      <c r="K18" s="331"/>
      <c r="L18" s="331"/>
      <c r="M18" s="331"/>
      <c r="N18" s="331"/>
      <c r="O18" s="331"/>
      <c r="P18" s="319"/>
    </row>
    <row r="19" spans="2:16" s="22" customFormat="1" ht="15.75" customHeight="1" x14ac:dyDescent="0.25">
      <c r="B19" s="24"/>
      <c r="C19" s="332"/>
      <c r="D19" s="332"/>
      <c r="E19" s="332" t="s">
        <v>25</v>
      </c>
      <c r="F19" s="332"/>
      <c r="G19" s="339" t="s">
        <v>260</v>
      </c>
      <c r="H19" s="331"/>
      <c r="I19" s="331"/>
      <c r="J19" s="331"/>
      <c r="K19" s="331"/>
      <c r="L19" s="331"/>
      <c r="M19" s="331"/>
      <c r="N19" s="331"/>
      <c r="O19" s="331"/>
      <c r="P19" s="17"/>
    </row>
    <row r="20" spans="2:16" s="22" customFormat="1" ht="15.75" customHeight="1" x14ac:dyDescent="0.25">
      <c r="B20" s="24"/>
      <c r="C20" s="332" t="s">
        <v>12</v>
      </c>
      <c r="D20" s="332"/>
      <c r="E20" s="385" t="s">
        <v>494</v>
      </c>
      <c r="F20" s="385"/>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86"/>
      <c r="F21" s="386"/>
      <c r="G21" s="332"/>
      <c r="H21" s="332"/>
      <c r="I21" s="332"/>
      <c r="J21" s="331"/>
      <c r="K21" s="331"/>
      <c r="L21" s="332"/>
      <c r="M21" s="332"/>
      <c r="N21" s="331"/>
      <c r="O21" s="331"/>
      <c r="P21" s="17"/>
    </row>
    <row r="22" spans="2:16" s="20" customFormat="1" ht="15.75" customHeight="1" x14ac:dyDescent="0.25">
      <c r="B22" s="17"/>
      <c r="C22" s="15"/>
      <c r="D22" s="15"/>
      <c r="E22" s="160"/>
      <c r="F22" s="160"/>
      <c r="G22" s="15"/>
      <c r="H22" s="15"/>
      <c r="I22" s="15"/>
      <c r="J22" s="160"/>
      <c r="K22" s="160"/>
      <c r="L22" s="15"/>
      <c r="M22" s="15"/>
      <c r="N22" s="160"/>
      <c r="O22" s="16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6.5" customHeigh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20"/>
      <c r="K30" s="321"/>
      <c r="L30" s="321"/>
      <c r="M30" s="321"/>
      <c r="N30" s="321"/>
      <c r="O30" s="321"/>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15.75" customHeight="1" x14ac:dyDescent="0.25">
      <c r="B32" s="24"/>
      <c r="C32" s="315"/>
      <c r="D32" s="315"/>
      <c r="E32" s="315"/>
      <c r="F32" s="315"/>
      <c r="G32" s="315"/>
      <c r="H32" s="315"/>
      <c r="I32" s="316"/>
      <c r="J32" s="322"/>
      <c r="K32" s="323"/>
      <c r="L32" s="323"/>
      <c r="M32" s="323"/>
      <c r="N32" s="323"/>
      <c r="O32" s="323"/>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6.5" customHeight="1" x14ac:dyDescent="0.25">
      <c r="B34" s="24"/>
      <c r="C34" s="315"/>
      <c r="D34" s="315"/>
      <c r="E34" s="315"/>
      <c r="F34" s="315"/>
      <c r="G34" s="315"/>
      <c r="H34" s="315"/>
      <c r="I34" s="316"/>
      <c r="J34" s="330" t="s">
        <v>251</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156" t="s">
        <v>8</v>
      </c>
      <c r="D37" s="155" t="str">
        <f>IF(J20="MENSUAL","ENERO",IF(J20="TRIMESTRAL","MARZO",IF(J20="SEMESTRAL","JUNIO",IF(J20="ANUAL",2017,""))))</f>
        <v>JUNIO</v>
      </c>
      <c r="E37" s="155" t="str">
        <f>IF(J20="MENSUAL","FEBRERO",IF(J20="TRIMESTRAL","JUNIO",IF(J20="SEMESTRAL","DICIEMBRE","")))</f>
        <v>DICIEMBRE</v>
      </c>
      <c r="F37" s="155" t="str">
        <f>IF(J20="MENSUAL","MARZO",IF(J20="TRIMESTRAL","SEPTIEMBRE",""))</f>
        <v/>
      </c>
      <c r="G37" s="155" t="str">
        <f>IF(J20="MENSUAL","ABRIL",IF(J20="TRIMESTRAL","DICIEMBRE",""))</f>
        <v/>
      </c>
      <c r="H37" s="155" t="str">
        <f>IF(J20="MENSUAL","MAYO","")</f>
        <v/>
      </c>
      <c r="I37" s="155" t="str">
        <f>IF(J20="MENSUAL","JUNIO","")</f>
        <v/>
      </c>
      <c r="J37" s="155" t="str">
        <f>IF(J20="MENSUAL","JULIO","")</f>
        <v/>
      </c>
      <c r="K37" s="155" t="str">
        <f>IF(J20="MENSUAL","AGOSTO","")</f>
        <v/>
      </c>
      <c r="L37" s="155" t="str">
        <f>IF(J20="MENSUAL","SEPTIEMBRE","")</f>
        <v/>
      </c>
      <c r="M37" s="155" t="str">
        <f>IF(J20="MENSUAL","OCTUBRE","")</f>
        <v/>
      </c>
      <c r="N37" s="155" t="str">
        <f>IF(J20="MENSUAL","NOVIEMBRE","")</f>
        <v/>
      </c>
      <c r="O37" s="155" t="str">
        <f>IF(J20="MENSUAL","DICIEMBRE","")</f>
        <v/>
      </c>
      <c r="P37" s="26"/>
    </row>
    <row r="38" spans="2:16" s="27" customFormat="1" ht="48" customHeight="1" x14ac:dyDescent="0.25">
      <c r="B38" s="26"/>
      <c r="C38" s="157" t="str">
        <f>G18</f>
        <v xml:space="preserve">Número de apoyos de formación posgradual ejecutados </v>
      </c>
      <c r="D38" s="2"/>
      <c r="E38" s="2"/>
      <c r="F38" s="2"/>
      <c r="G38" s="2"/>
      <c r="H38" s="2"/>
      <c r="I38" s="2"/>
      <c r="J38" s="2"/>
      <c r="K38" s="2"/>
      <c r="L38" s="2"/>
      <c r="M38" s="2"/>
      <c r="N38" s="2"/>
      <c r="O38" s="2"/>
      <c r="P38" s="26"/>
    </row>
    <row r="39" spans="2:16" s="27" customFormat="1" ht="63" customHeight="1" x14ac:dyDescent="0.25">
      <c r="B39" s="26"/>
      <c r="C39" s="157" t="str">
        <f>G19</f>
        <v>Número de apoyos de formación posgradual programados en plan de acción * 100</v>
      </c>
      <c r="D39" s="2">
        <v>1</v>
      </c>
      <c r="E39" s="2">
        <v>2</v>
      </c>
      <c r="F39" s="2"/>
      <c r="G39" s="2"/>
      <c r="H39" s="2"/>
      <c r="I39" s="2"/>
      <c r="J39" s="2"/>
      <c r="K39" s="2"/>
      <c r="L39" s="2"/>
      <c r="M39" s="2"/>
      <c r="N39" s="2"/>
      <c r="O39" s="2"/>
      <c r="P39" s="28"/>
    </row>
    <row r="40" spans="2:16" s="27" customFormat="1" x14ac:dyDescent="0.25">
      <c r="B40" s="26"/>
      <c r="C40" s="3" t="s">
        <v>10</v>
      </c>
      <c r="D40" s="29">
        <f>IFERROR(IF($E$17=1,D38/D39,IF($E$17=2,D38,"")),"")</f>
        <v>0</v>
      </c>
      <c r="E40" s="29">
        <f t="shared" ref="E40:O40" si="0">IFERROR(IF($E$17=1,E38/E39,IF($E$17=2,E38,"")),"")</f>
        <v>0</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8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1" s="74">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1</v>
      </c>
      <c r="F41" s="84" t="str">
        <f>IF(AND(N20="ANUAL",J20="MENSUAL"),N17/12+E41,IF(AND(N20="ANUAL",J20="TRIMESTRAL"),N17/4+E41,IF(AND(N20="SEMESTRAL",J20="MENSUAL"),N17/6+E41,IF(AND(N20="SEMESTRAL",J20="TRIMESTRAL"),N17/2,IF(AND(N20="TRIMESTRAL",J20="MENSUAL"),N17/3+E41,IF(AND(N20="TRIMESTRAL",J20="TRIMESTRAL"),N17,IF(AND(N20="MENSUAL",J20="MENSUAL"),N17,"")))))))</f>
        <v/>
      </c>
      <c r="G41" s="84" t="str">
        <f>IF(AND(N20="ANUAL",J20="MENSUAL"),N17/12+F41,IF(AND(N20="ANUAL",J20="TRIMESTRAL"),N17/4+F41,IF(AND(N20="SEMESTRAL",J20="MENSUAL"),N17/6+F41,IF(AND(N20="SEMESTRAL",J20="TRIMESTRAL"),N17/2+F41,IF(AND(N20="TRIMESTRAL",J20="MENSUAL"),N17/3,IF(AND(N20="TRIMESTRAL",J20="TRIMESTRAL"),N17,IF(AND(N20="MENSUAL",J20="MENSUAL"),N17,"")))))))</f>
        <v/>
      </c>
      <c r="H41" s="84" t="str">
        <f>IF(AND($N$20="ANUAL",$J$20="MENSUAL"),$N$17/12+G41,IF(AND(N20="SEMESTRAL",J20="MENSUAL"),N17/6+G41,IF(AND(N20="TRIMESTRAL",J20="MENSUAL"),N17/3+G41,IF(AND(N20="MENSUAL",J20="MENSUAL"),N17,""))))</f>
        <v/>
      </c>
      <c r="I41" s="84" t="str">
        <f>IF(AND($N$20="ANUAL",$J$20="MENSUAL"),$N$17/12+H41,IF(AND(N20="SEMESTRAL",J20="MENSUAL"),N17/6+H41,IF(AND(N20="TRIMESTRAL",J20="MENSUAL"),N17/3+H41,IF(AND(N20="MENSUAL",J20="MENSUAL"),N17,""))))</f>
        <v/>
      </c>
      <c r="J41" s="84" t="str">
        <f>IF(AND($N$20="ANUAL",$J$20="MENSUAL"),$N$17/12+I41,IF(AND(N20="SEMESTRAL",J20="MENSUAL"),N17/6,IF(AND(N20="TRIMESTRAL",J20="MENSUAL"),N17/3,IF(AND(N20="MENSUAL",J20="MENSUAL"),N17,""))))</f>
        <v/>
      </c>
      <c r="K41" s="84" t="str">
        <f>IF(AND($N$20="ANUAL",$J$20="MENSUAL"),$N$17/12+J41,IF(AND(N20="SEMESTRAL",J20="MENSUAL"),N17/6+J41,IF(AND(N20="TRIMESTRAL",J20="MENSUAL"),N17/3+J41,IF(AND(N20="MENSUAL",J20="MENSUAL"),N17,""))))</f>
        <v/>
      </c>
      <c r="L41" s="84" t="str">
        <f>IF(AND($N$20="ANUAL",$J$20="MENSUAL"),$N$17/12+K41,IF(AND(N20="SEMESTRAL",J20="MENSUAL"),N17/6+K41,IF(AND(N20="TRIMESTRAL",J20="MENSUAL"),N17/3+K41,IF(AND(N20="MENSUAL",J20="MENSUAL"),N17,""))))</f>
        <v/>
      </c>
      <c r="M41" s="84" t="str">
        <f>IF(AND($N$20="ANUAL",$J$20="MENSUAL"),$N$17/12+L41,IF(AND(N20="SEMESTRAL",J20="MENSUAL"),N17/6+L41,IF(AND(N20="TRIMESTRAL",J20="MENSUAL"),N17/3,IF(AND(N20="MENSUAL",J20="MENSUAL"),N17,""))))</f>
        <v/>
      </c>
      <c r="N41" s="84" t="str">
        <f>IF(AND($N$20="ANUAL",$J$20="MENSUAL"),$N$17/12+M41,IF(AND(N20="SEMESTRAL",J20="MENSUAL"),N17/6+M41,IF(AND(N20="TRIMESTRAL",J20="MENSUAL"),N17/3+M41,IF(AND(N20="MENSUAL",J20="MENSUAL"),N17,""))))</f>
        <v/>
      </c>
      <c r="O41" s="84"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R4Tda+7oOD+okwjRrxQ4LkojUZ7kqctwaRWt7TOSoqf2Ek4k5G3BhP3ZEw1spLYiUyfbtNV37r4SriOXusxRGA==" saltValue="mhfAQ7WqO+cABLL3qnBd/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6:O36"/>
    <mergeCell ref="C23:O23"/>
    <mergeCell ref="C24:I34"/>
    <mergeCell ref="J24:O24"/>
    <mergeCell ref="J34:O34"/>
    <mergeCell ref="N20:O21"/>
    <mergeCell ref="C20:D21"/>
    <mergeCell ref="E20:F21"/>
    <mergeCell ref="G20:I21"/>
    <mergeCell ref="P24:P25"/>
    <mergeCell ref="J25:O28"/>
    <mergeCell ref="J29:O29"/>
    <mergeCell ref="J30:O32"/>
    <mergeCell ref="J33:O33"/>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22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22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250</v>
      </c>
      <c r="L12" s="344"/>
      <c r="M12" s="344"/>
      <c r="N12" s="344"/>
      <c r="O12" s="344"/>
      <c r="P12" s="24"/>
    </row>
    <row r="13" spans="2:16" s="22" customFormat="1" x14ac:dyDescent="0.25">
      <c r="B13" s="24"/>
      <c r="C13" s="332" t="s">
        <v>55</v>
      </c>
      <c r="D13" s="332"/>
      <c r="E13" s="345" t="s">
        <v>93</v>
      </c>
      <c r="F13" s="346"/>
      <c r="G13" s="346"/>
      <c r="H13" s="346"/>
      <c r="I13" s="346"/>
      <c r="J13" s="346"/>
      <c r="K13" s="346"/>
      <c r="L13" s="346"/>
      <c r="M13" s="346"/>
      <c r="N13" s="346"/>
      <c r="O13" s="346"/>
      <c r="P13" s="24"/>
    </row>
    <row r="14" spans="2:16" s="22" customFormat="1" x14ac:dyDescent="0.25">
      <c r="B14" s="24"/>
      <c r="C14" s="332" t="s">
        <v>21</v>
      </c>
      <c r="D14" s="332"/>
      <c r="E14" s="345" t="s">
        <v>251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33">
        <v>1</v>
      </c>
      <c r="O17" s="333"/>
      <c r="P17" s="319"/>
    </row>
    <row r="18" spans="2:16" s="22" customFormat="1" ht="15.75" customHeight="1" x14ac:dyDescent="0.25">
      <c r="B18" s="24"/>
      <c r="C18" s="332" t="s">
        <v>2</v>
      </c>
      <c r="D18" s="332"/>
      <c r="E18" s="332" t="s">
        <v>24</v>
      </c>
      <c r="F18" s="332"/>
      <c r="G18" s="339" t="s">
        <v>346</v>
      </c>
      <c r="H18" s="331"/>
      <c r="I18" s="331"/>
      <c r="J18" s="331"/>
      <c r="K18" s="331"/>
      <c r="L18" s="331"/>
      <c r="M18" s="331"/>
      <c r="N18" s="331"/>
      <c r="O18" s="331"/>
      <c r="P18" s="319"/>
    </row>
    <row r="19" spans="2:16" s="22" customFormat="1" ht="15.75" customHeight="1" x14ac:dyDescent="0.25">
      <c r="B19" s="24"/>
      <c r="C19" s="332"/>
      <c r="D19" s="332"/>
      <c r="E19" s="332" t="s">
        <v>25</v>
      </c>
      <c r="F19" s="332"/>
      <c r="G19" s="339" t="s">
        <v>347</v>
      </c>
      <c r="H19" s="331"/>
      <c r="I19" s="331"/>
      <c r="J19" s="331"/>
      <c r="K19" s="331"/>
      <c r="L19" s="331"/>
      <c r="M19" s="331"/>
      <c r="N19" s="331"/>
      <c r="O19" s="331"/>
      <c r="P19" s="17"/>
    </row>
    <row r="20" spans="2:16" s="22" customFormat="1" ht="15.75" customHeight="1" x14ac:dyDescent="0.25">
      <c r="B20" s="24"/>
      <c r="C20" s="332" t="s">
        <v>12</v>
      </c>
      <c r="D20" s="332"/>
      <c r="E20" s="385" t="s">
        <v>494</v>
      </c>
      <c r="F20" s="385"/>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86"/>
      <c r="F21" s="386"/>
      <c r="G21" s="332"/>
      <c r="H21" s="332"/>
      <c r="I21" s="332"/>
      <c r="J21" s="331"/>
      <c r="K21" s="331"/>
      <c r="L21" s="332"/>
      <c r="M21" s="332"/>
      <c r="N21" s="331"/>
      <c r="O21" s="331"/>
      <c r="P21" s="17"/>
    </row>
    <row r="22" spans="2:16" s="20" customFormat="1" ht="15.75" customHeight="1" x14ac:dyDescent="0.25">
      <c r="B22" s="17"/>
      <c r="C22" s="15"/>
      <c r="D22" s="15"/>
      <c r="E22" s="160"/>
      <c r="F22" s="160"/>
      <c r="G22" s="15"/>
      <c r="H22" s="15"/>
      <c r="I22" s="15"/>
      <c r="J22" s="160"/>
      <c r="K22" s="160"/>
      <c r="L22" s="15"/>
      <c r="M22" s="15"/>
      <c r="N22" s="160"/>
      <c r="O22" s="16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6.5" customHeight="1" x14ac:dyDescent="0.25">
      <c r="B29" s="24"/>
      <c r="C29" s="315"/>
      <c r="D29" s="315"/>
      <c r="E29" s="315"/>
      <c r="F29" s="315"/>
      <c r="G29" s="315"/>
      <c r="H29" s="315"/>
      <c r="I29" s="316"/>
      <c r="J29" s="324"/>
      <c r="K29" s="325"/>
      <c r="L29" s="325"/>
      <c r="M29" s="325"/>
      <c r="N29" s="325"/>
      <c r="O29" s="325"/>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20"/>
      <c r="K31" s="321"/>
      <c r="L31" s="321"/>
      <c r="M31" s="321"/>
      <c r="N31" s="321"/>
      <c r="O31" s="321"/>
      <c r="P31" s="24"/>
    </row>
    <row r="32" spans="2:16" s="22" customFormat="1" ht="15.75" customHeight="1" x14ac:dyDescent="0.25">
      <c r="B32" s="24"/>
      <c r="C32" s="315"/>
      <c r="D32" s="315"/>
      <c r="E32" s="315"/>
      <c r="F32" s="315"/>
      <c r="G32" s="315"/>
      <c r="H32" s="315"/>
      <c r="I32" s="316"/>
      <c r="J32" s="322"/>
      <c r="K32" s="323"/>
      <c r="L32" s="323"/>
      <c r="M32" s="323"/>
      <c r="N32" s="323"/>
      <c r="O32" s="323"/>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6.5" customHeight="1" x14ac:dyDescent="0.25">
      <c r="B34" s="24"/>
      <c r="C34" s="315"/>
      <c r="D34" s="315"/>
      <c r="E34" s="315"/>
      <c r="F34" s="315"/>
      <c r="G34" s="315"/>
      <c r="H34" s="315"/>
      <c r="I34" s="316"/>
      <c r="J34" s="324"/>
      <c r="K34" s="325"/>
      <c r="L34" s="325"/>
      <c r="M34" s="325"/>
      <c r="N34" s="325"/>
      <c r="O34" s="325"/>
      <c r="P34" s="24"/>
    </row>
    <row r="35" spans="2:16" s="22" customFormat="1" ht="15.75" customHeight="1" x14ac:dyDescent="0.25">
      <c r="B35" s="24"/>
      <c r="C35" s="315"/>
      <c r="D35" s="315"/>
      <c r="E35" s="315"/>
      <c r="F35" s="315"/>
      <c r="G35" s="315"/>
      <c r="H35" s="315"/>
      <c r="I35" s="316"/>
      <c r="J35" s="326" t="s">
        <v>7</v>
      </c>
      <c r="K35" s="327"/>
      <c r="L35" s="327"/>
      <c r="M35" s="327"/>
      <c r="N35" s="327"/>
      <c r="O35" s="327"/>
      <c r="P35" s="24"/>
    </row>
    <row r="36" spans="2:16" s="22" customFormat="1" ht="16.5" customHeight="1" x14ac:dyDescent="0.25">
      <c r="B36" s="24"/>
      <c r="C36" s="315"/>
      <c r="D36" s="315"/>
      <c r="E36" s="315"/>
      <c r="F36" s="315"/>
      <c r="G36" s="315"/>
      <c r="H36" s="315"/>
      <c r="I36" s="316"/>
      <c r="J36" s="330" t="s">
        <v>251</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156" t="s">
        <v>8</v>
      </c>
      <c r="D39" s="155" t="str">
        <f>IF(J20="MENSUAL","ENERO",IF(J20="TRIMESTRAL","MARZO",IF(J20="SEMESTRAL","JUNIO",IF(J20="ANUAL",2017,""))))</f>
        <v>JUNIO</v>
      </c>
      <c r="E39" s="155" t="str">
        <f>IF(J20="MENSUAL","FEBRERO",IF(J20="TRIMESTRAL","JUNIO",IF(J20="SEMESTRAL","DICIEMBRE","")))</f>
        <v>DICIEMBRE</v>
      </c>
      <c r="F39" s="155" t="str">
        <f>IF(J20="MENSUAL","MARZO",IF(J20="TRIMESTRAL","SEPTIEMBRE",""))</f>
        <v/>
      </c>
      <c r="G39" s="155" t="str">
        <f>IF(J20="MENSUAL","ABRIL",IF(J20="TRIMESTRAL","DICIEMBRE",""))</f>
        <v/>
      </c>
      <c r="H39" s="155" t="str">
        <f>IF(J20="MENSUAL","MAYO","")</f>
        <v/>
      </c>
      <c r="I39" s="155" t="str">
        <f>IF(J20="MENSUAL","JUNIO","")</f>
        <v/>
      </c>
      <c r="J39" s="155" t="str">
        <f>IF(J20="MENSUAL","JULIO","")</f>
        <v/>
      </c>
      <c r="K39" s="155" t="str">
        <f>IF(J20="MENSUAL","AGOSTO","")</f>
        <v/>
      </c>
      <c r="L39" s="155" t="str">
        <f>IF(J20="MENSUAL","SEPTIEMBRE","")</f>
        <v/>
      </c>
      <c r="M39" s="155" t="str">
        <f>IF(J20="MENSUAL","OCTUBRE","")</f>
        <v/>
      </c>
      <c r="N39" s="155" t="str">
        <f>IF(J20="MENSUAL","NOVIEMBRE","")</f>
        <v/>
      </c>
      <c r="O39" s="155" t="str">
        <f>IF(J20="MENSUAL","DICIEMBRE","")</f>
        <v/>
      </c>
      <c r="P39" s="26"/>
    </row>
    <row r="40" spans="2:16" s="27" customFormat="1" ht="48" customHeight="1" x14ac:dyDescent="0.25">
      <c r="B40" s="26"/>
      <c r="C40" s="157" t="str">
        <f>G18</f>
        <v>Número de docentes participantes</v>
      </c>
      <c r="D40" s="2"/>
      <c r="E40" s="2"/>
      <c r="F40" s="2"/>
      <c r="G40" s="2"/>
      <c r="H40" s="2"/>
      <c r="I40" s="2"/>
      <c r="J40" s="2"/>
      <c r="K40" s="2"/>
      <c r="L40" s="2"/>
      <c r="M40" s="2"/>
      <c r="N40" s="2"/>
      <c r="O40" s="2"/>
      <c r="P40" s="26"/>
    </row>
    <row r="41" spans="2:16" s="27" customFormat="1" ht="45" x14ac:dyDescent="0.25">
      <c r="B41" s="26"/>
      <c r="C41" s="157" t="str">
        <f>G19</f>
        <v>Número de docentes propuestos en plan de acción * 100</v>
      </c>
      <c r="D41" s="2">
        <v>138</v>
      </c>
      <c r="E41" s="2">
        <v>276</v>
      </c>
      <c r="F41" s="2"/>
      <c r="G41" s="2"/>
      <c r="H41" s="2"/>
      <c r="I41" s="2"/>
      <c r="J41" s="2"/>
      <c r="K41" s="2"/>
      <c r="L41" s="2"/>
      <c r="M41" s="2"/>
      <c r="N41" s="2"/>
      <c r="O41" s="2"/>
      <c r="P41" s="28"/>
    </row>
    <row r="42" spans="2:16" s="27" customFormat="1" x14ac:dyDescent="0.25">
      <c r="B42" s="26"/>
      <c r="C42" s="3" t="s">
        <v>10</v>
      </c>
      <c r="D42" s="29">
        <f>IFERROR(IF($E$17=1,D40/D41,IF($E$17=2,D40,"")),"")</f>
        <v>0</v>
      </c>
      <c r="E42" s="29">
        <f t="shared" ref="E42:O42" si="0">IFERROR(IF($E$17=1,E40/E41,IF($E$17=2,E40,"")),"")</f>
        <v>0</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8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3" s="74">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1</v>
      </c>
      <c r="F43" s="84" t="str">
        <f>IF(AND(N20="ANUAL",J20="MENSUAL"),N17/12+E43,IF(AND(N20="ANUAL",J20="TRIMESTRAL"),N17/4+E43,IF(AND(N20="SEMESTRAL",J20="MENSUAL"),N17/6+E43,IF(AND(N20="SEMESTRAL",J20="TRIMESTRAL"),N17/2,IF(AND(N20="TRIMESTRAL",J20="MENSUAL"),N17/3+E43,IF(AND(N20="TRIMESTRAL",J20="TRIMESTRAL"),N17,IF(AND(N20="MENSUAL",J20="MENSUAL"),N17,"")))))))</f>
        <v/>
      </c>
      <c r="G43" s="84" t="str">
        <f>IF(AND(N20="ANUAL",J20="MENSUAL"),N17/12+F43,IF(AND(N20="ANUAL",J20="TRIMESTRAL"),N17/4+F43,IF(AND(N20="SEMESTRAL",J20="MENSUAL"),N17/6+F43,IF(AND(N20="SEMESTRAL",J20="TRIMESTRAL"),N17/2+F43,IF(AND(N20="TRIMESTRAL",J20="MENSUAL"),N17/3,IF(AND(N20="TRIMESTRAL",J20="TRIMESTRAL"),N17,IF(AND(N20="MENSUAL",J20="MENSUAL"),N17,"")))))))</f>
        <v/>
      </c>
      <c r="H43" s="84" t="str">
        <f>IF(AND($N$20="ANUAL",$J$20="MENSUAL"),$N$17/12+G43,IF(AND(N20="SEMESTRAL",J20="MENSUAL"),N17/6+G43,IF(AND(N20="TRIMESTRAL",J20="MENSUAL"),N17/3+G43,IF(AND(N20="MENSUAL",J20="MENSUAL"),N17,""))))</f>
        <v/>
      </c>
      <c r="I43" s="84" t="str">
        <f>IF(AND($N$20="ANUAL",$J$20="MENSUAL"),$N$17/12+H43,IF(AND(N20="SEMESTRAL",J20="MENSUAL"),N17/6+H43,IF(AND(N20="TRIMESTRAL",J20="MENSUAL"),N17/3+H43,IF(AND(N20="MENSUAL",J20="MENSUAL"),N17,""))))</f>
        <v/>
      </c>
      <c r="J43" s="84" t="str">
        <f>IF(AND($N$20="ANUAL",$J$20="MENSUAL"),$N$17/12+I43,IF(AND(N20="SEMESTRAL",J20="MENSUAL"),N17/6,IF(AND(N20="TRIMESTRAL",J20="MENSUAL"),N17/3,IF(AND(N20="MENSUAL",J20="MENSUAL"),N17,""))))</f>
        <v/>
      </c>
      <c r="K43" s="84" t="str">
        <f>IF(AND($N$20="ANUAL",$J$20="MENSUAL"),$N$17/12+J43,IF(AND(N20="SEMESTRAL",J20="MENSUAL"),N17/6+J43,IF(AND(N20="TRIMESTRAL",J20="MENSUAL"),N17/3+J43,IF(AND(N20="MENSUAL",J20="MENSUAL"),N17,""))))</f>
        <v/>
      </c>
      <c r="L43" s="84" t="str">
        <f>IF(AND($N$20="ANUAL",$J$20="MENSUAL"),$N$17/12+K43,IF(AND(N20="SEMESTRAL",J20="MENSUAL"),N17/6+K43,IF(AND(N20="TRIMESTRAL",J20="MENSUAL"),N17/3+K43,IF(AND(N20="MENSUAL",J20="MENSUAL"),N17,""))))</f>
        <v/>
      </c>
      <c r="M43" s="84" t="str">
        <f>IF(AND($N$20="ANUAL",$J$20="MENSUAL"),$N$17/12+L43,IF(AND(N20="SEMESTRAL",J20="MENSUAL"),N17/6+L43,IF(AND(N20="TRIMESTRAL",J20="MENSUAL"),N17/3,IF(AND(N20="MENSUAL",J20="MENSUAL"),N17,""))))</f>
        <v/>
      </c>
      <c r="N43" s="84" t="str">
        <f>IF(AND($N$20="ANUAL",$J$20="MENSUAL"),$N$17/12+M43,IF(AND(N20="SEMESTRAL",J20="MENSUAL"),N17/6+M43,IF(AND(N20="TRIMESTRAL",J20="MENSUAL"),N17/3+M43,IF(AND(N20="MENSUAL",J20="MENSUAL"),N17,""))))</f>
        <v/>
      </c>
      <c r="O43" s="84"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sheetProtection algorithmName="SHA-512" hashValue="oyl6QslgEqXIMv7G2qaaB7iB9Bt/GS788j+/BP6gnfqMkSQyasCnHqm4EXJZ1eDEvwi+uXgYiYowVgCzFD6Z9A==" saltValue="yNlaf3+frWZmDKRJBMX4a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9"/>
    <mergeCell ref="J30:O30"/>
    <mergeCell ref="J31: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3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3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3"/>
  <sheetViews>
    <sheetView zoomScale="85" zoomScaleNormal="85"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160"/>
      <c r="N9" s="160"/>
      <c r="O9" s="160"/>
      <c r="P9" s="1"/>
    </row>
    <row r="10" spans="1:28" s="55" customFormat="1" ht="15.75" customHeight="1" x14ac:dyDescent="0.25">
      <c r="A10" s="54"/>
      <c r="B10" s="158"/>
      <c r="C10" s="341" t="s">
        <v>20</v>
      </c>
      <c r="D10" s="341"/>
      <c r="E10" s="341"/>
      <c r="F10" s="341"/>
      <c r="G10" s="341"/>
      <c r="H10" s="341"/>
      <c r="I10" s="341"/>
      <c r="J10" s="341"/>
      <c r="K10" s="341"/>
      <c r="L10" s="341"/>
      <c r="M10" s="341"/>
      <c r="N10" s="341"/>
      <c r="O10" s="341"/>
      <c r="P10" s="158"/>
      <c r="Q10" s="54"/>
      <c r="R10" s="54"/>
      <c r="S10" s="54"/>
      <c r="T10" s="54"/>
      <c r="U10" s="54"/>
      <c r="V10" s="54"/>
      <c r="W10" s="54"/>
      <c r="X10" s="54"/>
      <c r="Y10" s="54"/>
      <c r="Z10" s="54"/>
      <c r="AA10" s="54"/>
      <c r="AB10" s="54"/>
    </row>
    <row r="11" spans="1:28" s="55" customFormat="1" ht="15.75" customHeight="1" x14ac:dyDescent="0.25">
      <c r="A11" s="54"/>
      <c r="B11" s="158"/>
      <c r="C11" s="341"/>
      <c r="D11" s="341"/>
      <c r="E11" s="341"/>
      <c r="F11" s="341"/>
      <c r="G11" s="341"/>
      <c r="H11" s="341"/>
      <c r="I11" s="341"/>
      <c r="J11" s="341"/>
      <c r="K11" s="341"/>
      <c r="L11" s="341"/>
      <c r="M11" s="341"/>
      <c r="N11" s="341"/>
      <c r="O11" s="341"/>
      <c r="P11" s="158"/>
      <c r="Q11" s="54"/>
      <c r="R11" s="54"/>
      <c r="S11" s="54"/>
      <c r="T11" s="54"/>
      <c r="U11" s="54"/>
      <c r="V11" s="54"/>
      <c r="W11" s="54"/>
      <c r="X11" s="54"/>
      <c r="Y11" s="54"/>
      <c r="Z11" s="54"/>
      <c r="AA11" s="54"/>
      <c r="AB11" s="54"/>
    </row>
    <row r="12" spans="1:28" s="55" customFormat="1" ht="30" customHeight="1" x14ac:dyDescent="0.25">
      <c r="A12" s="54"/>
      <c r="B12" s="158"/>
      <c r="C12" s="342" t="s">
        <v>11</v>
      </c>
      <c r="D12" s="342"/>
      <c r="E12" s="343" t="s">
        <v>26</v>
      </c>
      <c r="F12" s="343"/>
      <c r="G12" s="343"/>
      <c r="H12" s="343"/>
      <c r="I12" s="342" t="s">
        <v>0</v>
      </c>
      <c r="J12" s="342"/>
      <c r="K12" s="418" t="s">
        <v>380</v>
      </c>
      <c r="L12" s="419"/>
      <c r="M12" s="419"/>
      <c r="N12" s="419"/>
      <c r="O12" s="420"/>
      <c r="P12" s="158"/>
      <c r="Q12" s="54"/>
      <c r="R12" s="54"/>
      <c r="S12" s="54"/>
      <c r="T12" s="54"/>
      <c r="U12" s="54"/>
      <c r="V12" s="54"/>
      <c r="W12" s="54"/>
      <c r="X12" s="54"/>
      <c r="Y12" s="54"/>
      <c r="Z12" s="54"/>
      <c r="AA12" s="54"/>
      <c r="AB12" s="54"/>
    </row>
    <row r="13" spans="1:28" s="55" customFormat="1" ht="15.75" x14ac:dyDescent="0.25">
      <c r="A13" s="54"/>
      <c r="B13" s="158"/>
      <c r="C13" s="332" t="s">
        <v>55</v>
      </c>
      <c r="D13" s="332"/>
      <c r="E13" s="345" t="s">
        <v>93</v>
      </c>
      <c r="F13" s="346"/>
      <c r="G13" s="346"/>
      <c r="H13" s="346"/>
      <c r="I13" s="346"/>
      <c r="J13" s="346"/>
      <c r="K13" s="346"/>
      <c r="L13" s="346"/>
      <c r="M13" s="346"/>
      <c r="N13" s="346"/>
      <c r="O13" s="346"/>
      <c r="P13" s="158"/>
      <c r="Q13" s="54"/>
      <c r="R13" s="54"/>
      <c r="S13" s="54"/>
      <c r="T13" s="54"/>
      <c r="U13" s="54"/>
      <c r="V13" s="54"/>
      <c r="W13" s="54"/>
      <c r="X13" s="54"/>
      <c r="Y13" s="54"/>
      <c r="Z13" s="54"/>
      <c r="AA13" s="54"/>
      <c r="AB13" s="54"/>
    </row>
    <row r="14" spans="1:28" s="55" customFormat="1" ht="15.75" customHeight="1" x14ac:dyDescent="0.25">
      <c r="A14" s="54"/>
      <c r="B14" s="158"/>
      <c r="C14" s="332" t="s">
        <v>21</v>
      </c>
      <c r="D14" s="332"/>
      <c r="E14" s="345" t="s">
        <v>282</v>
      </c>
      <c r="F14" s="345"/>
      <c r="G14" s="345"/>
      <c r="H14" s="345"/>
      <c r="I14" s="345"/>
      <c r="J14" s="345"/>
      <c r="K14" s="345"/>
      <c r="L14" s="345"/>
      <c r="M14" s="345"/>
      <c r="N14" s="345"/>
      <c r="O14" s="345"/>
      <c r="P14" s="158"/>
      <c r="Q14" s="54"/>
      <c r="R14" s="54"/>
      <c r="S14" s="54"/>
      <c r="T14" s="54"/>
      <c r="U14" s="54"/>
      <c r="V14" s="54"/>
      <c r="W14" s="54"/>
      <c r="X14" s="54"/>
      <c r="Y14" s="54"/>
      <c r="Z14" s="54"/>
      <c r="AA14" s="54"/>
      <c r="AB14" s="54"/>
    </row>
    <row r="15" spans="1:28" s="55" customFormat="1" ht="15.75" x14ac:dyDescent="0.25">
      <c r="A15" s="54"/>
      <c r="B15" s="158"/>
      <c r="C15" s="413"/>
      <c r="D15" s="413"/>
      <c r="E15" s="413"/>
      <c r="F15" s="413"/>
      <c r="G15" s="413"/>
      <c r="H15" s="413"/>
      <c r="I15" s="413"/>
      <c r="J15" s="413"/>
      <c r="K15" s="413"/>
      <c r="L15" s="413"/>
      <c r="M15" s="413"/>
      <c r="N15" s="413"/>
      <c r="O15" s="413"/>
      <c r="P15" s="158"/>
      <c r="Q15" s="54"/>
      <c r="R15" s="54"/>
      <c r="S15" s="54"/>
      <c r="T15" s="54"/>
      <c r="U15" s="54"/>
      <c r="V15" s="54"/>
      <c r="W15" s="54"/>
      <c r="X15" s="54"/>
      <c r="Y15" s="54"/>
      <c r="Z15" s="54"/>
      <c r="AA15" s="54"/>
      <c r="AB15" s="54"/>
    </row>
    <row r="16" spans="1:28" s="55" customFormat="1" ht="15.75" x14ac:dyDescent="0.25">
      <c r="A16" s="54"/>
      <c r="B16" s="158"/>
      <c r="C16" s="414" t="s">
        <v>1</v>
      </c>
      <c r="D16" s="414"/>
      <c r="E16" s="414"/>
      <c r="F16" s="414"/>
      <c r="G16" s="414"/>
      <c r="H16" s="414"/>
      <c r="I16" s="414"/>
      <c r="J16" s="414"/>
      <c r="K16" s="414"/>
      <c r="L16" s="414"/>
      <c r="M16" s="414"/>
      <c r="N16" s="414"/>
      <c r="O16" s="414"/>
      <c r="P16" s="158"/>
      <c r="Q16" s="54"/>
      <c r="R16" s="54"/>
      <c r="S16" s="54"/>
      <c r="T16" s="54"/>
      <c r="U16" s="54"/>
      <c r="V16" s="54"/>
      <c r="W16" s="54"/>
      <c r="X16" s="54"/>
      <c r="Y16" s="54"/>
      <c r="Z16" s="54"/>
      <c r="AA16" s="54"/>
      <c r="AB16" s="54"/>
    </row>
    <row r="17" spans="1:28" s="55" customFormat="1" ht="36" customHeight="1" x14ac:dyDescent="0.25">
      <c r="A17" s="54"/>
      <c r="B17" s="158"/>
      <c r="C17" s="332" t="s">
        <v>4</v>
      </c>
      <c r="D17" s="332"/>
      <c r="E17" s="415">
        <v>2</v>
      </c>
      <c r="F17" s="416"/>
      <c r="G17" s="417"/>
      <c r="H17" s="332" t="s">
        <v>164</v>
      </c>
      <c r="I17" s="332"/>
      <c r="J17" s="335" t="s">
        <v>36</v>
      </c>
      <c r="K17" s="301"/>
      <c r="L17" s="332" t="s">
        <v>3</v>
      </c>
      <c r="M17" s="332"/>
      <c r="N17" s="374">
        <v>145.4</v>
      </c>
      <c r="O17" s="374"/>
      <c r="P17" s="410"/>
      <c r="Q17" s="411"/>
      <c r="R17" s="412"/>
      <c r="S17" s="411"/>
      <c r="T17" s="411"/>
      <c r="U17" s="411"/>
      <c r="V17" s="411"/>
      <c r="W17" s="54"/>
      <c r="X17" s="54"/>
      <c r="Y17" s="54"/>
      <c r="Z17" s="54"/>
      <c r="AA17" s="54"/>
      <c r="AB17" s="54"/>
    </row>
    <row r="18" spans="1:28" s="55" customFormat="1" ht="15.75" customHeight="1" x14ac:dyDescent="0.25">
      <c r="A18" s="54"/>
      <c r="B18" s="158"/>
      <c r="C18" s="332" t="s">
        <v>2</v>
      </c>
      <c r="D18" s="332"/>
      <c r="E18" s="303" t="s">
        <v>348</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158"/>
      <c r="C19" s="332"/>
      <c r="D19" s="332"/>
      <c r="E19" s="331"/>
      <c r="F19" s="331"/>
      <c r="G19" s="331"/>
      <c r="H19" s="331"/>
      <c r="I19" s="331"/>
      <c r="J19" s="331"/>
      <c r="K19" s="331"/>
      <c r="L19" s="331"/>
      <c r="M19" s="331"/>
      <c r="N19" s="331"/>
      <c r="O19" s="331"/>
      <c r="P19" s="41"/>
      <c r="Q19" s="159"/>
      <c r="R19" s="400"/>
      <c r="S19" s="387"/>
      <c r="T19" s="387"/>
      <c r="U19" s="409"/>
      <c r="V19" s="387"/>
      <c r="W19" s="54"/>
      <c r="X19" s="54"/>
      <c r="Y19" s="54"/>
      <c r="Z19" s="54"/>
      <c r="AA19" s="54"/>
      <c r="AB19" s="54"/>
    </row>
    <row r="20" spans="1:28" s="55" customFormat="1" ht="15.75" customHeight="1" x14ac:dyDescent="0.25">
      <c r="A20" s="54"/>
      <c r="B20" s="158"/>
      <c r="C20" s="332" t="s">
        <v>12</v>
      </c>
      <c r="D20" s="332"/>
      <c r="E20" s="302" t="s">
        <v>349</v>
      </c>
      <c r="F20" s="302"/>
      <c r="G20" s="332" t="s">
        <v>5</v>
      </c>
      <c r="H20" s="332"/>
      <c r="I20" s="332"/>
      <c r="J20" s="331" t="s">
        <v>16</v>
      </c>
      <c r="K20" s="331"/>
      <c r="L20" s="332" t="s">
        <v>17</v>
      </c>
      <c r="M20" s="332"/>
      <c r="N20" s="331" t="s">
        <v>16</v>
      </c>
      <c r="O20" s="331"/>
      <c r="P20" s="41"/>
      <c r="Q20" s="159"/>
      <c r="R20" s="400"/>
      <c r="S20" s="387"/>
      <c r="T20" s="387"/>
      <c r="U20" s="409"/>
      <c r="V20" s="387"/>
      <c r="W20" s="54"/>
      <c r="X20" s="54"/>
      <c r="Y20" s="54"/>
      <c r="Z20" s="54"/>
      <c r="AA20" s="54"/>
      <c r="AB20" s="54"/>
    </row>
    <row r="21" spans="1:28" s="55" customFormat="1" ht="15.75" customHeight="1" x14ac:dyDescent="0.25">
      <c r="A21" s="54"/>
      <c r="B21" s="158"/>
      <c r="C21" s="332"/>
      <c r="D21" s="332"/>
      <c r="E21" s="303"/>
      <c r="F21" s="303"/>
      <c r="G21" s="332"/>
      <c r="H21" s="332"/>
      <c r="I21" s="332"/>
      <c r="J21" s="331"/>
      <c r="K21" s="331"/>
      <c r="L21" s="332"/>
      <c r="M21" s="332"/>
      <c r="N21" s="331"/>
      <c r="O21" s="331"/>
      <c r="P21" s="41"/>
      <c r="Q21" s="159"/>
      <c r="R21" s="400"/>
      <c r="S21" s="387"/>
      <c r="T21" s="387"/>
      <c r="U21" s="409"/>
      <c r="V21" s="387"/>
      <c r="W21" s="54"/>
      <c r="X21" s="54"/>
      <c r="Y21" s="54"/>
      <c r="Z21" s="54"/>
      <c r="AA21" s="54"/>
      <c r="AB21" s="54"/>
    </row>
    <row r="22" spans="1:28" ht="15.75" customHeight="1" x14ac:dyDescent="0.2">
      <c r="B22" s="1"/>
      <c r="C22" s="15"/>
      <c r="D22" s="15"/>
      <c r="E22" s="161"/>
      <c r="F22" s="161"/>
      <c r="G22" s="15"/>
      <c r="H22" s="15"/>
      <c r="I22" s="15"/>
      <c r="J22" s="160"/>
      <c r="K22" s="160"/>
      <c r="L22" s="15"/>
      <c r="M22" s="15"/>
      <c r="N22" s="160"/>
      <c r="O22" s="160"/>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23</v>
      </c>
      <c r="K24" s="391"/>
      <c r="L24" s="391"/>
      <c r="M24" s="391"/>
      <c r="N24" s="391"/>
      <c r="O24" s="392"/>
      <c r="P24" s="44"/>
      <c r="Q24" s="45"/>
      <c r="R24" s="400"/>
      <c r="S24" s="408"/>
      <c r="T24" s="408"/>
      <c r="U24" s="400"/>
      <c r="V24" s="387"/>
    </row>
    <row r="25" spans="1:28" x14ac:dyDescent="0.2">
      <c r="B25" s="1"/>
      <c r="C25" s="404"/>
      <c r="D25" s="405"/>
      <c r="E25" s="405"/>
      <c r="F25" s="405"/>
      <c r="G25" s="405"/>
      <c r="H25" s="405"/>
      <c r="I25" s="405"/>
      <c r="J25" s="388"/>
      <c r="K25" s="389"/>
      <c r="L25" s="389"/>
      <c r="M25" s="389"/>
      <c r="N25" s="389"/>
      <c r="O25" s="390"/>
      <c r="P25" s="44"/>
      <c r="Q25" s="45"/>
      <c r="R25" s="400"/>
      <c r="S25" s="408"/>
      <c r="T25" s="408"/>
      <c r="U25" s="400"/>
      <c r="V25" s="387"/>
    </row>
    <row r="26" spans="1:28" x14ac:dyDescent="0.2">
      <c r="B26" s="1"/>
      <c r="C26" s="404"/>
      <c r="D26" s="405"/>
      <c r="E26" s="405"/>
      <c r="F26" s="405"/>
      <c r="G26" s="405"/>
      <c r="H26" s="405"/>
      <c r="I26" s="405"/>
      <c r="J26" s="389"/>
      <c r="K26" s="389"/>
      <c r="L26" s="389"/>
      <c r="M26" s="389"/>
      <c r="N26" s="389"/>
      <c r="O26" s="390"/>
      <c r="P26" s="44"/>
      <c r="Q26" s="45"/>
    </row>
    <row r="27" spans="1:28" s="42" customFormat="1" ht="14.25" x14ac:dyDescent="0.2">
      <c r="B27" s="1"/>
      <c r="C27" s="404"/>
      <c r="D27" s="405"/>
      <c r="E27" s="405"/>
      <c r="F27" s="405"/>
      <c r="G27" s="405"/>
      <c r="H27" s="405"/>
      <c r="I27" s="405"/>
      <c r="J27" s="389"/>
      <c r="K27" s="389"/>
      <c r="L27" s="389"/>
      <c r="M27" s="389"/>
      <c r="N27" s="389"/>
      <c r="O27" s="390"/>
      <c r="P27" s="44"/>
      <c r="Q27" s="45"/>
    </row>
    <row r="28" spans="1:28" s="42" customFormat="1" ht="12.75" customHeight="1" x14ac:dyDescent="0.2">
      <c r="B28" s="1"/>
      <c r="C28" s="404"/>
      <c r="D28" s="405"/>
      <c r="E28" s="405"/>
      <c r="F28" s="405"/>
      <c r="G28" s="405"/>
      <c r="H28" s="405"/>
      <c r="I28" s="405"/>
      <c r="J28" s="389"/>
      <c r="K28" s="389"/>
      <c r="L28" s="389"/>
      <c r="M28" s="389"/>
      <c r="N28" s="389"/>
      <c r="O28" s="390"/>
      <c r="P28" s="1"/>
    </row>
    <row r="29" spans="1:28" s="42" customFormat="1" ht="15" customHeight="1" x14ac:dyDescent="0.2">
      <c r="B29" s="1"/>
      <c r="C29" s="404"/>
      <c r="D29" s="405"/>
      <c r="E29" s="405"/>
      <c r="F29" s="405"/>
      <c r="G29" s="405"/>
      <c r="H29" s="405"/>
      <c r="I29" s="405"/>
      <c r="J29" s="391" t="s">
        <v>61</v>
      </c>
      <c r="K29" s="391"/>
      <c r="L29" s="391"/>
      <c r="M29" s="391"/>
      <c r="N29" s="391"/>
      <c r="O29" s="392"/>
      <c r="P29" s="1"/>
    </row>
    <row r="30" spans="1:28" s="42" customFormat="1" ht="14.25" x14ac:dyDescent="0.2">
      <c r="B30" s="1"/>
      <c r="C30" s="404"/>
      <c r="D30" s="405"/>
      <c r="E30" s="405"/>
      <c r="F30" s="405"/>
      <c r="G30" s="405"/>
      <c r="H30" s="405"/>
      <c r="I30" s="405"/>
      <c r="J30" s="393"/>
      <c r="K30" s="394"/>
      <c r="L30" s="394"/>
      <c r="M30" s="394"/>
      <c r="N30" s="394"/>
      <c r="O30" s="395"/>
      <c r="P30" s="1"/>
    </row>
    <row r="31" spans="1:28" s="42" customFormat="1" ht="14.25" x14ac:dyDescent="0.2">
      <c r="B31" s="1"/>
      <c r="C31" s="404"/>
      <c r="D31" s="405"/>
      <c r="E31" s="405"/>
      <c r="F31" s="405"/>
      <c r="G31" s="405"/>
      <c r="H31" s="405"/>
      <c r="I31" s="405"/>
      <c r="J31" s="393"/>
      <c r="K31" s="394"/>
      <c r="L31" s="394"/>
      <c r="M31" s="394"/>
      <c r="N31" s="394"/>
      <c r="O31" s="395"/>
      <c r="P31" s="1"/>
    </row>
    <row r="32" spans="1:28" s="42" customFormat="1" ht="14.25" x14ac:dyDescent="0.2">
      <c r="B32" s="1"/>
      <c r="C32" s="404"/>
      <c r="D32" s="405"/>
      <c r="E32" s="405"/>
      <c r="F32" s="405"/>
      <c r="G32" s="405"/>
      <c r="H32" s="405"/>
      <c r="I32" s="405"/>
      <c r="J32" s="393"/>
      <c r="K32" s="394"/>
      <c r="L32" s="394"/>
      <c r="M32" s="394"/>
      <c r="N32" s="394"/>
      <c r="O32" s="395"/>
      <c r="P32" s="1"/>
    </row>
    <row r="33" spans="2:16" s="42" customFormat="1" ht="14.25" x14ac:dyDescent="0.2">
      <c r="B33" s="1"/>
      <c r="C33" s="404"/>
      <c r="D33" s="405"/>
      <c r="E33" s="405"/>
      <c r="F33" s="405"/>
      <c r="G33" s="405"/>
      <c r="H33" s="405"/>
      <c r="I33" s="405"/>
      <c r="J33" s="394"/>
      <c r="K33" s="394"/>
      <c r="L33" s="394"/>
      <c r="M33" s="394"/>
      <c r="N33" s="394"/>
      <c r="O33" s="395"/>
      <c r="P33" s="1"/>
    </row>
    <row r="34" spans="2:16" s="42" customFormat="1" x14ac:dyDescent="0.2">
      <c r="B34" s="1"/>
      <c r="C34" s="404"/>
      <c r="D34" s="405"/>
      <c r="E34" s="405"/>
      <c r="F34" s="405"/>
      <c r="G34" s="405"/>
      <c r="H34" s="405"/>
      <c r="I34" s="405"/>
      <c r="J34" s="396" t="s">
        <v>7</v>
      </c>
      <c r="K34" s="396"/>
      <c r="L34" s="396"/>
      <c r="M34" s="396"/>
      <c r="N34" s="396"/>
      <c r="O34" s="397"/>
      <c r="P34" s="1"/>
    </row>
    <row r="35" spans="2:16" s="42" customFormat="1" ht="30.75" customHeight="1" x14ac:dyDescent="0.2">
      <c r="B35" s="1"/>
      <c r="C35" s="406"/>
      <c r="D35" s="407"/>
      <c r="E35" s="407"/>
      <c r="F35" s="407"/>
      <c r="G35" s="407"/>
      <c r="H35" s="407"/>
      <c r="I35" s="407"/>
      <c r="J35" s="398" t="s">
        <v>283</v>
      </c>
      <c r="K35" s="398"/>
      <c r="L35" s="398"/>
      <c r="M35" s="398"/>
      <c r="N35" s="398"/>
      <c r="O35" s="399"/>
      <c r="P35" s="1"/>
    </row>
    <row r="36" spans="2:16" s="42" customFormat="1" ht="14.25" x14ac:dyDescent="0.2">
      <c r="B36" s="46"/>
      <c r="C36" s="161"/>
      <c r="D36" s="161"/>
      <c r="E36" s="161"/>
      <c r="F36" s="161"/>
      <c r="G36" s="161"/>
      <c r="H36" s="161"/>
      <c r="I36" s="161"/>
      <c r="J36" s="162"/>
      <c r="K36" s="162"/>
      <c r="L36" s="162"/>
      <c r="M36" s="162"/>
      <c r="N36" s="162"/>
      <c r="O36" s="162"/>
      <c r="P36" s="46"/>
    </row>
    <row r="37" spans="2:16" s="42" customFormat="1" ht="15" customHeight="1" x14ac:dyDescent="0.2">
      <c r="B37" s="1"/>
      <c r="C37" s="313" t="s">
        <v>9</v>
      </c>
      <c r="D37" s="313"/>
      <c r="E37" s="313"/>
      <c r="F37" s="313"/>
      <c r="G37" s="313"/>
      <c r="H37" s="313"/>
      <c r="I37" s="313"/>
      <c r="J37" s="313"/>
      <c r="K37" s="313"/>
      <c r="L37" s="313"/>
      <c r="M37" s="313"/>
      <c r="N37" s="313"/>
      <c r="O37" s="313"/>
      <c r="P37" s="1"/>
    </row>
    <row r="38" spans="2:16" s="42" customFormat="1" x14ac:dyDescent="0.25">
      <c r="B38" s="1"/>
      <c r="C38" s="49" t="s">
        <v>175</v>
      </c>
      <c r="D38" s="119">
        <f>IF(J20="MENSUAL","ENERO",IF(J20="TRIMESTRAL","MARZO",IF(J20="SEMESTRAL","JUNIO",IF(J20="ANUAL",2019,""))))</f>
        <v>2019</v>
      </c>
      <c r="E38" s="119" t="str">
        <f>IF(J20="MENSUAL","FEBRERO",IF(J20="TRIMESTRAL","JUNIO",IF(J20="SEMESTRAL","DICIEMBRE","")))</f>
        <v/>
      </c>
      <c r="F38" s="119" t="str">
        <f>IF(J20="MENSUAL","MARZO",IF(J20="TRIMESTRAL","SEPTIEMBRE",""))</f>
        <v/>
      </c>
      <c r="G38" s="119" t="str">
        <f>IF(J20="MENSUAL","ABRIL",IF(J20="TRIMESTRAL","DICIEMBRE",""))</f>
        <v/>
      </c>
      <c r="H38" s="119" t="str">
        <f>IF(J20="MENSUAL","MAYO","")</f>
        <v/>
      </c>
      <c r="I38" s="119" t="str">
        <f>IF(J20="MENSUAL","JUNIO","")</f>
        <v/>
      </c>
      <c r="J38" s="119" t="str">
        <f>IF(J20="MENSUAL","JULIO","")</f>
        <v/>
      </c>
      <c r="K38" s="119" t="str">
        <f>IF(J20="MENSUAL","AGOSTO","")</f>
        <v/>
      </c>
      <c r="L38" s="119" t="str">
        <f>IF(J20="MENSUAL","SEPTIEMBRE","")</f>
        <v/>
      </c>
      <c r="M38" s="119" t="str">
        <f>IF(J20="MENSUAL","OCTUBRE","")</f>
        <v/>
      </c>
      <c r="N38" s="119" t="str">
        <f>IF(J20="MENSUAL","NOVIEMBRE","")</f>
        <v/>
      </c>
      <c r="O38" s="119" t="str">
        <f>IF(J20="MENSUAL","DICIEMBRE","")</f>
        <v/>
      </c>
      <c r="P38" s="1"/>
    </row>
    <row r="39" spans="2:16" s="42" customFormat="1" ht="29.25" x14ac:dyDescent="0.25">
      <c r="B39" s="1"/>
      <c r="C39" s="47" t="str">
        <f>E18</f>
        <v>Media del resultado institucional</v>
      </c>
      <c r="D39" s="50"/>
      <c r="E39" s="50"/>
      <c r="F39" s="50"/>
      <c r="G39" s="50"/>
      <c r="H39" s="50"/>
      <c r="I39" s="50"/>
      <c r="J39" s="50"/>
      <c r="K39" s="50"/>
      <c r="L39" s="50"/>
      <c r="M39" s="50"/>
      <c r="N39" s="50"/>
      <c r="O39" s="50"/>
      <c r="P39" s="1"/>
    </row>
    <row r="40" spans="2:16" s="42" customFormat="1" x14ac:dyDescent="0.25">
      <c r="B40" s="1"/>
      <c r="C40" s="48">
        <f>G19</f>
        <v>0</v>
      </c>
      <c r="D40" s="51"/>
      <c r="E40" s="51"/>
      <c r="F40" s="51"/>
      <c r="G40" s="51"/>
      <c r="H40" s="51"/>
      <c r="I40" s="51"/>
      <c r="J40" s="51"/>
      <c r="K40" s="51"/>
      <c r="L40" s="51"/>
      <c r="M40" s="51"/>
      <c r="N40" s="51"/>
      <c r="O40" s="52"/>
      <c r="P40" s="1"/>
    </row>
    <row r="41" spans="2:16" s="42" customFormat="1" x14ac:dyDescent="0.2">
      <c r="B41" s="1"/>
      <c r="C41" s="3" t="s">
        <v>10</v>
      </c>
      <c r="D41" s="53">
        <f>IFERROR(IF($E$17=1,D39/D40,IF($E$17=2,D39,"")),"")</f>
        <v>0</v>
      </c>
      <c r="E41" s="53"/>
      <c r="F41" s="53"/>
      <c r="G41" s="53"/>
      <c r="H41" s="53"/>
      <c r="I41" s="53"/>
      <c r="J41" s="53"/>
      <c r="K41" s="53"/>
      <c r="L41" s="53"/>
      <c r="M41" s="53"/>
      <c r="N41" s="53"/>
      <c r="O41" s="53"/>
      <c r="P41" s="1"/>
    </row>
    <row r="42" spans="2:16" s="42" customFormat="1" x14ac:dyDescent="0.2">
      <c r="B42" s="1"/>
      <c r="C42" s="4" t="s">
        <v>22</v>
      </c>
      <c r="D42" s="16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145.4</v>
      </c>
      <c r="E42" s="83" t="str">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
      </c>
      <c r="F42" s="83" t="str">
        <f>IF(AND(N20="ANUAL",J20="MENSUAL"),N17/12+E42,IF(AND(N20="ANUAL",J20="TRIMESTRAL"),N17/4+E42,IF(AND(N20="SEMESTRAL",J20="MENSUAL"),N17/6+E42,IF(AND(N20="SEMESTRAL",J20="TRIMESTRAL"),N17/2,IF(AND(N20="TRIMESTRAL",J20="MENSUAL"),N17/3+E42,IF(AND(N20="TRIMESTRAL",J20="TRIMESTRAL"),N17,IF(AND(N20="MENSUAL",J20="MENSUAL"),N17,"")))))))</f>
        <v/>
      </c>
      <c r="G42" s="83" t="str">
        <f>IF(AND(N20="ANUAL",J20="MENSUAL"),N17/12+F42,IF(AND(N20="ANUAL",J20="TRIMESTRAL"),N17/4+F42,IF(AND(N20="SEMESTRAL",J20="MENSUAL"),N17/6+F42,IF(AND(N20="SEMESTRAL",J20="TRIMESTRAL"),N17/2+F42,IF(AND(N20="TRIMESTRAL",J20="MENSUAL"),N17/3,IF(AND(N20="TRIMESTRAL",J20="TRIMESTRAL"),N17,IF(AND(N20="MENSUAL",J20="MENSUAL"),N17,"")))))))</f>
        <v/>
      </c>
      <c r="H42" s="83" t="str">
        <f>IF(AND($N$20="ANUAL",$J$20="MENSUAL"),$N$17/12+G42,IF(AND(N20="SEMESTRAL",J20="MENSUAL"),N17/6+G42,IF(AND(N20="TRIMESTRAL",J20="MENSUAL"),N17/3+G42,IF(AND(N20="MENSUAL",J20="MENSUAL"),N17,""))))</f>
        <v/>
      </c>
      <c r="I42" s="83" t="str">
        <f>IF(AND($N$20="ANUAL",$J$20="MENSUAL"),$N$17/12+H42,IF(AND(N20="SEMESTRAL",J20="MENSUAL"),N17/6+H42,IF(AND(N20="TRIMESTRAL",J20="MENSUAL"),N17/3+H42,IF(AND(N20="MENSUAL",J20="MENSUAL"),N17,""))))</f>
        <v/>
      </c>
      <c r="J42" s="83" t="str">
        <f>IF(AND($N$20="ANUAL",$J$20="MENSUAL"),$N$17/12+I42,IF(AND(N20="SEMESTRAL",J20="MENSUAL"),N17/6,IF(AND(N20="TRIMESTRAL",J20="MENSUAL"),N17/3,IF(AND(N20="MENSUAL",J20="MENSUAL"),N17,""))))</f>
        <v/>
      </c>
      <c r="K42" s="83" t="str">
        <f>IF(AND($N$20="ANUAL",$J$20="MENSUAL"),$N$17/12+J42,IF(AND(N20="SEMESTRAL",J20="MENSUAL"),N17/6+J42,IF(AND(N20="TRIMESTRAL",J20="MENSUAL"),N17/3+J42,IF(AND(N20="MENSUAL",J20="MENSUAL"),N17,""))))</f>
        <v/>
      </c>
      <c r="L42" s="83" t="str">
        <f>IF(AND($N$20="ANUAL",$J$20="MENSUAL"),$N$17/12+K42,IF(AND(N20="SEMESTRAL",J20="MENSUAL"),N17/6+K42,IF(AND(N20="TRIMESTRAL",J20="MENSUAL"),N17/3+K42,IF(AND(N20="MENSUAL",J20="MENSUAL"),N17,""))))</f>
        <v/>
      </c>
      <c r="M42" s="83" t="str">
        <f>IF(AND($N$20="ANUAL",$J$20="MENSUAL"),$N$17/12+L42,IF(AND(N20="SEMESTRAL",J20="MENSUAL"),N17/6+L42,IF(AND(N20="TRIMESTRAL",J20="MENSUAL"),N17/3,IF(AND(N20="MENSUAL",J20="MENSUAL"),N17,""))))</f>
        <v/>
      </c>
      <c r="N42" s="83" t="str">
        <f>IF(AND($N$20="ANUAL",$J$20="MENSUAL"),$N$17/12+M42,IF(AND(N20="SEMESTRAL",J20="MENSUAL"),N17/6+M42,IF(AND(N20="TRIMESTRAL",J20="MENSUAL"),N17/3+M42,IF(AND(N20="MENSUAL",J20="MENSUAL"),N17,""))))</f>
        <v/>
      </c>
      <c r="O42" s="83" t="str">
        <f>IF(AND($N$20="ANUAL",$J$20="MENSUAL"),$N$17/12+N42,IF(AND(N20="SEMESTRAL",J20="MENSUAL"),N17/6+N42,IF(AND(N20="TRIMESTRAL",J20="MENSUAL"),N17/3+N42,IF(AND(N20="MENSUAL",J20="MENSUAL"),N17,""))))</f>
        <v/>
      </c>
      <c r="P42" s="1"/>
    </row>
    <row r="43" spans="2:16" s="42" customFormat="1" ht="14.25" x14ac:dyDescent="0.2">
      <c r="B43" s="1"/>
      <c r="C43" s="1"/>
      <c r="D43" s="1"/>
      <c r="E43" s="1"/>
      <c r="F43" s="1"/>
      <c r="G43" s="1"/>
      <c r="H43" s="1"/>
      <c r="I43" s="1"/>
      <c r="J43" s="1"/>
      <c r="K43" s="1"/>
      <c r="L43" s="1"/>
      <c r="M43" s="1"/>
      <c r="N43" s="1"/>
      <c r="O43" s="1"/>
      <c r="P43" s="1"/>
    </row>
  </sheetData>
  <sheetProtection algorithmName="SHA-512" hashValue="kf9IFbq9ySvBy2VGUvDWqb/8S5VsL8m7MaP3o/5IIkZE4iKGJnII5+n0pxmsKRhy8LT/4uWlvC4xDrJrKL38ew==" saltValue="5koHS/pSJ4GkfWGeq/k2uw==" spinCount="100000" sheet="1" objects="1" scenarios="1"/>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5"/>
    <mergeCell ref="J24:O24"/>
    <mergeCell ref="R24:R25"/>
    <mergeCell ref="S24:T25"/>
    <mergeCell ref="C37:O37"/>
    <mergeCell ref="V24:V25"/>
    <mergeCell ref="J25:O28"/>
    <mergeCell ref="J29:O29"/>
    <mergeCell ref="J30:O33"/>
    <mergeCell ref="J34:O34"/>
    <mergeCell ref="J35:O35"/>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99430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R43"/>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259</v>
      </c>
      <c r="L12" s="344"/>
      <c r="M12" s="344"/>
      <c r="N12" s="344"/>
      <c r="O12" s="344"/>
      <c r="P12" s="24"/>
    </row>
    <row r="13" spans="2:16" s="22" customFormat="1" x14ac:dyDescent="0.25">
      <c r="B13" s="24"/>
      <c r="C13" s="332" t="s">
        <v>55</v>
      </c>
      <c r="D13" s="332"/>
      <c r="E13" s="345" t="s">
        <v>93</v>
      </c>
      <c r="F13" s="346"/>
      <c r="G13" s="346"/>
      <c r="H13" s="346"/>
      <c r="I13" s="346"/>
      <c r="J13" s="346"/>
      <c r="K13" s="346"/>
      <c r="L13" s="346"/>
      <c r="M13" s="346"/>
      <c r="N13" s="346"/>
      <c r="O13" s="346"/>
      <c r="P13" s="24"/>
    </row>
    <row r="14" spans="2:16" s="22" customFormat="1" x14ac:dyDescent="0.25">
      <c r="B14" s="24"/>
      <c r="C14" s="332" t="s">
        <v>21</v>
      </c>
      <c r="D14" s="332"/>
      <c r="E14" s="345" t="s">
        <v>282</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8" s="22" customFormat="1" ht="32.25" customHeight="1" x14ac:dyDescent="0.25">
      <c r="B17" s="24"/>
      <c r="C17" s="332" t="s">
        <v>4</v>
      </c>
      <c r="D17" s="332"/>
      <c r="E17" s="336">
        <v>1</v>
      </c>
      <c r="F17" s="337"/>
      <c r="G17" s="338"/>
      <c r="H17" s="332" t="s">
        <v>164</v>
      </c>
      <c r="I17" s="332"/>
      <c r="J17" s="335" t="s">
        <v>36</v>
      </c>
      <c r="K17" s="301"/>
      <c r="L17" s="332" t="s">
        <v>3</v>
      </c>
      <c r="M17" s="332"/>
      <c r="N17" s="344">
        <v>0.8</v>
      </c>
      <c r="O17" s="344"/>
      <c r="P17" s="319"/>
      <c r="Q17" s="422"/>
      <c r="R17" s="422"/>
    </row>
    <row r="18" spans="2:18" s="22" customFormat="1" ht="21" customHeight="1" x14ac:dyDescent="0.25">
      <c r="B18" s="24"/>
      <c r="C18" s="332" t="s">
        <v>2</v>
      </c>
      <c r="D18" s="332"/>
      <c r="E18" s="332" t="s">
        <v>24</v>
      </c>
      <c r="F18" s="332"/>
      <c r="G18" s="301" t="s">
        <v>486</v>
      </c>
      <c r="H18" s="303"/>
      <c r="I18" s="303"/>
      <c r="J18" s="303"/>
      <c r="K18" s="303"/>
      <c r="L18" s="303"/>
      <c r="M18" s="303"/>
      <c r="N18" s="303"/>
      <c r="O18" s="303"/>
      <c r="P18" s="319"/>
    </row>
    <row r="19" spans="2:18" s="22" customFormat="1" ht="15.75" customHeight="1" x14ac:dyDescent="0.25">
      <c r="B19" s="24"/>
      <c r="C19" s="332"/>
      <c r="D19" s="332"/>
      <c r="E19" s="332" t="s">
        <v>25</v>
      </c>
      <c r="F19" s="332"/>
      <c r="G19" s="339" t="s">
        <v>485</v>
      </c>
      <c r="H19" s="331"/>
      <c r="I19" s="331"/>
      <c r="J19" s="331"/>
      <c r="K19" s="331"/>
      <c r="L19" s="331"/>
      <c r="M19" s="331"/>
      <c r="N19" s="331"/>
      <c r="O19" s="331"/>
      <c r="P19" s="17"/>
    </row>
    <row r="20" spans="2:18" s="22" customFormat="1" ht="15.75" customHeight="1" x14ac:dyDescent="0.25">
      <c r="B20" s="24"/>
      <c r="C20" s="332" t="s">
        <v>12</v>
      </c>
      <c r="D20" s="332"/>
      <c r="E20" s="302" t="s">
        <v>494</v>
      </c>
      <c r="F20" s="302"/>
      <c r="G20" s="332" t="s">
        <v>5</v>
      </c>
      <c r="H20" s="332"/>
      <c r="I20" s="332"/>
      <c r="J20" s="331" t="s">
        <v>15</v>
      </c>
      <c r="K20" s="331"/>
      <c r="L20" s="332" t="s">
        <v>17</v>
      </c>
      <c r="M20" s="332"/>
      <c r="N20" s="331" t="s">
        <v>16</v>
      </c>
      <c r="O20" s="331"/>
      <c r="P20" s="17"/>
    </row>
    <row r="21" spans="2:18" s="22" customFormat="1" ht="15.75" customHeight="1" x14ac:dyDescent="0.25">
      <c r="B21" s="24"/>
      <c r="C21" s="332"/>
      <c r="D21" s="332"/>
      <c r="E21" s="303"/>
      <c r="F21" s="303"/>
      <c r="G21" s="332"/>
      <c r="H21" s="332"/>
      <c r="I21" s="332"/>
      <c r="J21" s="331"/>
      <c r="K21" s="331"/>
      <c r="L21" s="332"/>
      <c r="M21" s="332"/>
      <c r="N21" s="331"/>
      <c r="O21" s="331"/>
      <c r="P21" s="17"/>
    </row>
    <row r="22" spans="2:18" s="20" customFormat="1" ht="15.75" customHeight="1" x14ac:dyDescent="0.25">
      <c r="B22" s="17"/>
      <c r="C22" s="15"/>
      <c r="D22" s="15"/>
      <c r="E22" s="160"/>
      <c r="F22" s="160"/>
      <c r="G22" s="15"/>
      <c r="H22" s="15"/>
      <c r="I22" s="15"/>
      <c r="J22" s="160"/>
      <c r="K22" s="160"/>
      <c r="L22" s="15"/>
      <c r="M22" s="15"/>
      <c r="N22" s="160"/>
      <c r="O22" s="160"/>
      <c r="P22" s="17"/>
    </row>
    <row r="23" spans="2:18" s="22" customFormat="1" ht="15" customHeight="1" x14ac:dyDescent="0.25">
      <c r="B23" s="24"/>
      <c r="C23" s="313" t="s">
        <v>6</v>
      </c>
      <c r="D23" s="313"/>
      <c r="E23" s="313"/>
      <c r="F23" s="313"/>
      <c r="G23" s="313"/>
      <c r="H23" s="313"/>
      <c r="I23" s="313"/>
      <c r="J23" s="314"/>
      <c r="K23" s="314"/>
      <c r="L23" s="314"/>
      <c r="M23" s="314"/>
      <c r="N23" s="314"/>
      <c r="O23" s="314"/>
      <c r="P23" s="17"/>
    </row>
    <row r="24" spans="2:18" s="22" customFormat="1" ht="15" customHeight="1" x14ac:dyDescent="0.25">
      <c r="B24" s="24"/>
      <c r="C24" s="315"/>
      <c r="D24" s="315"/>
      <c r="E24" s="315"/>
      <c r="F24" s="315"/>
      <c r="G24" s="315"/>
      <c r="H24" s="315"/>
      <c r="I24" s="316"/>
      <c r="J24" s="317" t="s">
        <v>23</v>
      </c>
      <c r="K24" s="318"/>
      <c r="L24" s="318"/>
      <c r="M24" s="318"/>
      <c r="N24" s="318"/>
      <c r="O24" s="318"/>
      <c r="P24" s="319"/>
    </row>
    <row r="25" spans="2:18" s="22" customFormat="1" ht="16.5" customHeight="1" x14ac:dyDescent="0.25">
      <c r="B25" s="24"/>
      <c r="C25" s="315"/>
      <c r="D25" s="315"/>
      <c r="E25" s="315"/>
      <c r="F25" s="315"/>
      <c r="G25" s="315"/>
      <c r="H25" s="315"/>
      <c r="I25" s="316"/>
      <c r="J25" s="320"/>
      <c r="K25" s="321"/>
      <c r="L25" s="321"/>
      <c r="M25" s="321"/>
      <c r="N25" s="321"/>
      <c r="O25" s="321"/>
      <c r="P25" s="319"/>
    </row>
    <row r="26" spans="2:18" s="22" customFormat="1" ht="15.75" customHeight="1" x14ac:dyDescent="0.25">
      <c r="B26" s="24"/>
      <c r="C26" s="315"/>
      <c r="D26" s="315"/>
      <c r="E26" s="315"/>
      <c r="F26" s="315"/>
      <c r="G26" s="315"/>
      <c r="H26" s="315"/>
      <c r="I26" s="316"/>
      <c r="J26" s="322"/>
      <c r="K26" s="323"/>
      <c r="L26" s="323"/>
      <c r="M26" s="323"/>
      <c r="N26" s="323"/>
      <c r="O26" s="323"/>
      <c r="P26" s="24"/>
    </row>
    <row r="27" spans="2:18" s="22" customFormat="1" ht="15.75" customHeight="1" x14ac:dyDescent="0.25">
      <c r="B27" s="24"/>
      <c r="C27" s="315"/>
      <c r="D27" s="315"/>
      <c r="E27" s="315"/>
      <c r="F27" s="315"/>
      <c r="G27" s="315"/>
      <c r="H27" s="315"/>
      <c r="I27" s="316"/>
      <c r="J27" s="322"/>
      <c r="K27" s="323"/>
      <c r="L27" s="323"/>
      <c r="M27" s="323"/>
      <c r="N27" s="323"/>
      <c r="O27" s="323"/>
      <c r="P27" s="24"/>
    </row>
    <row r="28" spans="2:18" s="22" customFormat="1" ht="16.5" customHeight="1" x14ac:dyDescent="0.25">
      <c r="B28" s="24"/>
      <c r="C28" s="315"/>
      <c r="D28" s="315"/>
      <c r="E28" s="315"/>
      <c r="F28" s="315"/>
      <c r="G28" s="315"/>
      <c r="H28" s="315"/>
      <c r="I28" s="316"/>
      <c r="J28" s="324"/>
      <c r="K28" s="325"/>
      <c r="L28" s="325"/>
      <c r="M28" s="325"/>
      <c r="N28" s="325"/>
      <c r="O28" s="325"/>
      <c r="P28" s="24"/>
    </row>
    <row r="29" spans="2:18" s="22" customFormat="1" ht="15.75" customHeight="1" x14ac:dyDescent="0.25">
      <c r="B29" s="24"/>
      <c r="C29" s="315"/>
      <c r="D29" s="315"/>
      <c r="E29" s="315"/>
      <c r="F29" s="315"/>
      <c r="G29" s="315"/>
      <c r="H29" s="315"/>
      <c r="I29" s="316"/>
      <c r="J29" s="326" t="s">
        <v>61</v>
      </c>
      <c r="K29" s="327"/>
      <c r="L29" s="327"/>
      <c r="M29" s="327"/>
      <c r="N29" s="327"/>
      <c r="O29" s="327"/>
      <c r="P29" s="24"/>
    </row>
    <row r="30" spans="2:18" s="22" customFormat="1" ht="16.5" customHeight="1" x14ac:dyDescent="0.25">
      <c r="B30" s="24"/>
      <c r="C30" s="315"/>
      <c r="D30" s="315"/>
      <c r="E30" s="315"/>
      <c r="F30" s="315"/>
      <c r="G30" s="315"/>
      <c r="H30" s="315"/>
      <c r="I30" s="316"/>
      <c r="J30" s="320"/>
      <c r="K30" s="321"/>
      <c r="L30" s="321"/>
      <c r="M30" s="321"/>
      <c r="N30" s="321"/>
      <c r="O30" s="321"/>
      <c r="P30" s="24"/>
    </row>
    <row r="31" spans="2:18" s="22" customFormat="1" ht="15.75" customHeight="1" x14ac:dyDescent="0.25">
      <c r="B31" s="24"/>
      <c r="C31" s="315"/>
      <c r="D31" s="315"/>
      <c r="E31" s="315"/>
      <c r="F31" s="315"/>
      <c r="G31" s="315"/>
      <c r="H31" s="315"/>
      <c r="I31" s="316"/>
      <c r="J31" s="322"/>
      <c r="K31" s="323"/>
      <c r="L31" s="323"/>
      <c r="M31" s="323"/>
      <c r="N31" s="323"/>
      <c r="O31" s="323"/>
      <c r="P31" s="24"/>
    </row>
    <row r="32" spans="2:18" s="22" customFormat="1" ht="15.75" customHeight="1" x14ac:dyDescent="0.25">
      <c r="B32" s="24"/>
      <c r="C32" s="315"/>
      <c r="D32" s="315"/>
      <c r="E32" s="315"/>
      <c r="F32" s="315"/>
      <c r="G32" s="315"/>
      <c r="H32" s="315"/>
      <c r="I32" s="316"/>
      <c r="J32" s="322"/>
      <c r="K32" s="323"/>
      <c r="L32" s="323"/>
      <c r="M32" s="323"/>
      <c r="N32" s="323"/>
      <c r="O32" s="323"/>
      <c r="P32" s="24"/>
    </row>
    <row r="33" spans="2:16" s="22" customFormat="1" ht="16.5" customHeight="1" x14ac:dyDescent="0.25">
      <c r="B33" s="24"/>
      <c r="C33" s="315"/>
      <c r="D33" s="315"/>
      <c r="E33" s="315"/>
      <c r="F33" s="315"/>
      <c r="G33" s="315"/>
      <c r="H33" s="315"/>
      <c r="I33" s="316"/>
      <c r="J33" s="324"/>
      <c r="K33" s="325"/>
      <c r="L33" s="325"/>
      <c r="M33" s="325"/>
      <c r="N33" s="325"/>
      <c r="O33" s="325"/>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421" t="s">
        <v>282</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56" t="s">
        <v>8</v>
      </c>
      <c r="D38" s="155" t="str">
        <f>IF(J20="MENSUAL","ENERO",IF(J20="TRIMESTRAL","MARZO",IF(J20="SEMESTRAL","JUNIO",IF(J20="ANUAL",2017,""))))</f>
        <v>JUNIO</v>
      </c>
      <c r="E38" s="155" t="str">
        <f>IF(J20="MENSUAL","FEBRERO",IF(J20="TRIMESTRAL","JUNIO",IF(J20="SEMESTRAL","DICIEMBRE","")))</f>
        <v>DICIEMBRE</v>
      </c>
      <c r="F38" s="155" t="str">
        <f>IF(J20="MENSUAL","MARZO",IF(J20="TRIMESTRAL","SEPTIEMBRE",""))</f>
        <v/>
      </c>
      <c r="G38" s="155" t="str">
        <f>IF(J20="MENSUAL","ABRIL",IF(J20="TRIMESTRAL","DICIEMBRE",""))</f>
        <v/>
      </c>
      <c r="H38" s="155" t="str">
        <f>IF(J20="MENSUAL","MAYO","")</f>
        <v/>
      </c>
      <c r="I38" s="155" t="str">
        <f>IF(J20="MENSUAL","JUNIO","")</f>
        <v/>
      </c>
      <c r="J38" s="155" t="str">
        <f>IF(J20="MENSUAL","JULIO","")</f>
        <v/>
      </c>
      <c r="K38" s="155" t="str">
        <f>IF(J20="MENSUAL","AGOSTO","")</f>
        <v/>
      </c>
      <c r="L38" s="155" t="str">
        <f>IF(J20="MENSUAL","SEPTIEMBRE","")</f>
        <v/>
      </c>
      <c r="M38" s="155" t="str">
        <f>IF(J20="MENSUAL","OCTUBRE","")</f>
        <v/>
      </c>
      <c r="N38" s="155" t="str">
        <f>IF(J20="MENSUAL","NOVIEMBRE","")</f>
        <v/>
      </c>
      <c r="O38" s="155" t="str">
        <f>IF(J20="MENSUAL","DICIEMBRE","")</f>
        <v/>
      </c>
      <c r="P38" s="26"/>
    </row>
    <row r="39" spans="2:16" s="27" customFormat="1" ht="45.75" customHeight="1" x14ac:dyDescent="0.25">
      <c r="B39" s="26"/>
      <c r="C39" s="56" t="str">
        <f>G18</f>
        <v>Porcentaje de avance en las actividades propuestas en plan de acción</v>
      </c>
      <c r="D39" s="2"/>
      <c r="E39" s="140"/>
      <c r="F39" s="2"/>
      <c r="G39" s="2"/>
      <c r="H39" s="2"/>
      <c r="I39" s="2"/>
      <c r="J39" s="2"/>
      <c r="K39" s="2"/>
      <c r="L39" s="2"/>
      <c r="M39" s="2"/>
      <c r="N39" s="2"/>
      <c r="O39" s="2"/>
      <c r="P39" s="26"/>
    </row>
    <row r="40" spans="2:16" s="27" customFormat="1" ht="35.25" customHeight="1" x14ac:dyDescent="0.25">
      <c r="B40" s="26"/>
      <c r="C40" s="56" t="str">
        <f>G19</f>
        <v xml:space="preserve">Número de entregables solicitados en plan de acción * 100 </v>
      </c>
      <c r="D40" s="2"/>
      <c r="E40" s="2"/>
      <c r="F40" s="2"/>
      <c r="G40" s="2"/>
      <c r="H40" s="2"/>
      <c r="I40" s="2"/>
      <c r="J40" s="2"/>
      <c r="K40" s="2"/>
      <c r="L40" s="2"/>
      <c r="M40" s="2"/>
      <c r="N40" s="2"/>
      <c r="O40" s="2"/>
      <c r="P40" s="28"/>
    </row>
    <row r="41" spans="2:16" s="27" customFormat="1" x14ac:dyDescent="0.25">
      <c r="B41" s="26"/>
      <c r="C41" s="3" t="s">
        <v>10</v>
      </c>
      <c r="D41" s="101" t="str">
        <f>IFERROR(IF($E$17=1,D39/D40/100,IF($E$17=2,D39,"")),"")</f>
        <v/>
      </c>
      <c r="E41" s="101" t="str">
        <f>IFERROR(IF($E$17=1,E39/E40/100,IF($E$17=2,E39,"")),"")</f>
        <v/>
      </c>
      <c r="F41" s="29" t="str">
        <f t="shared" ref="F41:O41" si="0">IFERROR(IF($E$17=1,F39/F40,IF($E$17=2,F39,"")),"")</f>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2" s="84">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84" t="str">
        <f>IF(AND(N20="ANUAL",J20="MENSUAL"),N17/12+E42,IF(AND(N20="ANUAL",J20="TRIMESTRAL"),N17/4+E42,IF(AND(N20="SEMESTRAL",J20="MENSUAL"),N17/6+E42,IF(AND(N20="SEMESTRAL",J20="TRIMESTRAL"),N17/2,IF(AND(N20="TRIMESTRAL",J20="MENSUAL"),N17/3+E42,IF(AND(N20="TRIMESTRAL",J20="TRIMESTRAL"),N17,IF(AND(N20="MENSUAL",J20="MENSUAL"),N17,"")))))))</f>
        <v/>
      </c>
      <c r="G42" s="84" t="str">
        <f>IF(AND(N20="ANUAL",J20="MENSUAL"),N17/12+F42,IF(AND(N20="ANUAL",J20="TRIMESTRAL"),N17/4+F42,IF(AND(N20="SEMESTRAL",J20="MENSUAL"),N17/6+F42,IF(AND(N20="SEMESTRAL",J20="TRIMESTRAL"),N17/2+F42,IF(AND(N20="TRIMESTRAL",J20="MENSUAL"),N17/3,IF(AND(N20="TRIMESTRAL",J20="TRIMESTRAL"),N17,IF(AND(N20="MENSUAL",J20="MENSUAL"),N17,"")))))))</f>
        <v/>
      </c>
      <c r="H42" s="84" t="str">
        <f>IF(AND($N$20="ANUAL",$J$20="MENSUAL"),$N$17/12+G42,IF(AND(N20="SEMESTRAL",J20="MENSUAL"),N17/6+G42,IF(AND(N20="TRIMESTRAL",J20="MENSUAL"),N17/3+G42,IF(AND(N20="MENSUAL",J20="MENSUAL"),N17,""))))</f>
        <v/>
      </c>
      <c r="I42" s="84" t="str">
        <f>IF(AND($N$20="ANUAL",$J$20="MENSUAL"),$N$17/12+H42,IF(AND(N20="SEMESTRAL",J20="MENSUAL"),N17/6+H42,IF(AND(N20="TRIMESTRAL",J20="MENSUAL"),N17/3+H42,IF(AND(N20="MENSUAL",J20="MENSUAL"),N17,""))))</f>
        <v/>
      </c>
      <c r="J42" s="84" t="str">
        <f>IF(AND($N$20="ANUAL",$J$20="MENSUAL"),$N$17/12+I42,IF(AND(N20="SEMESTRAL",J20="MENSUAL"),N17/6,IF(AND(N20="TRIMESTRAL",J20="MENSUAL"),N17/3,IF(AND(N20="MENSUAL",J20="MENSUAL"),N17,""))))</f>
        <v/>
      </c>
      <c r="K42" s="84" t="str">
        <f>IF(AND($N$20="ANUAL",$J$20="MENSUAL"),$N$17/12+J42,IF(AND(N20="SEMESTRAL",J20="MENSUAL"),N17/6+J42,IF(AND(N20="TRIMESTRAL",J20="MENSUAL"),N17/3+J42,IF(AND(N20="MENSUAL",J20="MENSUAL"),N17,""))))</f>
        <v/>
      </c>
      <c r="L42" s="84" t="str">
        <f>IF(AND($N$20="ANUAL",$J$20="MENSUAL"),$N$17/12+K42,IF(AND(N20="SEMESTRAL",J20="MENSUAL"),N17/6+K42,IF(AND(N20="TRIMESTRAL",J20="MENSUAL"),N17/3+K42,IF(AND(N20="MENSUAL",J20="MENSUAL"),N17,""))))</f>
        <v/>
      </c>
      <c r="M42" s="84" t="str">
        <f>IF(AND($N$20="ANUAL",$J$20="MENSUAL"),$N$17/12+L42,IF(AND(N20="SEMESTRAL",J20="MENSUAL"),N17/6+L42,IF(AND(N20="TRIMESTRAL",J20="MENSUAL"),N17/3,IF(AND(N20="MENSUAL",J20="MENSUAL"),N17,""))))</f>
        <v/>
      </c>
      <c r="N42" s="84" t="str">
        <f>IF(AND($N$20="ANUAL",$J$20="MENSUAL"),$N$17/12+M42,IF(AND(N20="SEMESTRAL",J20="MENSUAL"),N17/6+M42,IF(AND(N20="TRIMESTRAL",J20="MENSUAL"),N17/3+M42,IF(AND(N20="MENSUAL",J20="MENSUAL"),N17,""))))</f>
        <v/>
      </c>
      <c r="O42" s="84"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sheetData>
  <sheetProtection algorithmName="SHA-512" hashValue="4c7kK1mcdWXfxlUN5tFWX50y5P3smtD/knfKEIQFDG3ayvPxTHS3Nug7cf+Rp25vc6ujozsKKnI9YCvvwgywUQ==" saltValue="Jx969R3Lkyq4RZpFkkGO+A==" spinCount="100000" sheet="1" objects="1" scenarios="1"/>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Q17:R17"/>
    <mergeCell ref="C18:D19"/>
    <mergeCell ref="E18:F18"/>
    <mergeCell ref="G18:O18"/>
    <mergeCell ref="E19:F19"/>
    <mergeCell ref="G19:O19"/>
    <mergeCell ref="C17:D17"/>
    <mergeCell ref="E17:G17"/>
    <mergeCell ref="H17:I17"/>
    <mergeCell ref="J17:K17"/>
    <mergeCell ref="L17:M17"/>
    <mergeCell ref="N17:O17"/>
    <mergeCell ref="G20:I21"/>
    <mergeCell ref="J20:K21"/>
    <mergeCell ref="L20:M21"/>
    <mergeCell ref="C37:O37"/>
    <mergeCell ref="C23:O23"/>
    <mergeCell ref="C24:I35"/>
    <mergeCell ref="J24:O24"/>
    <mergeCell ref="J35:O35"/>
    <mergeCell ref="N20:O21"/>
    <mergeCell ref="C20:D21"/>
    <mergeCell ref="E20:F21"/>
    <mergeCell ref="P24:P25"/>
    <mergeCell ref="J25:O28"/>
    <mergeCell ref="J29:O29"/>
    <mergeCell ref="J30: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5330" r:id="rId5"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[5]ITEM!#REF!</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C15" sqref="C15:O15"/>
    </sheetView>
  </sheetViews>
  <sheetFormatPr baseColWidth="10" defaultColWidth="11.42578125" defaultRowHeight="15" x14ac:dyDescent="0.2"/>
  <cols>
    <col min="1" max="1" width="4" style="272" customWidth="1"/>
    <col min="2" max="2" width="6.7109375" style="272" customWidth="1"/>
    <col min="3" max="3" width="24.85546875" style="273" customWidth="1"/>
    <col min="4" max="4" width="15.140625" style="273" customWidth="1"/>
    <col min="5" max="5" width="12.7109375" style="273" customWidth="1"/>
    <col min="6" max="6" width="15.140625" style="273" customWidth="1"/>
    <col min="7" max="7" width="14" style="273" customWidth="1"/>
    <col min="8" max="8" width="11.42578125" style="273"/>
    <col min="9" max="9" width="12.85546875" style="273" customWidth="1"/>
    <col min="10" max="10" width="15.5703125" style="273" customWidth="1"/>
    <col min="11" max="11" width="14.42578125" style="273" customWidth="1"/>
    <col min="12" max="12" width="19.7109375" style="273" customWidth="1"/>
    <col min="13" max="13" width="15.140625" style="273" customWidth="1"/>
    <col min="14" max="15" width="13.85546875" style="273" customWidth="1"/>
    <col min="16" max="16" width="6.7109375" style="272" customWidth="1"/>
    <col min="17" max="16384" width="11.42578125" style="272"/>
  </cols>
  <sheetData>
    <row r="1" spans="2:16" s="251" customFormat="1" ht="8.25" customHeight="1" x14ac:dyDescent="0.25">
      <c r="C1" s="252"/>
      <c r="D1" s="252"/>
      <c r="E1" s="252"/>
      <c r="F1" s="252"/>
      <c r="G1" s="252"/>
      <c r="H1" s="252"/>
      <c r="I1" s="252"/>
      <c r="J1" s="252"/>
      <c r="K1" s="252"/>
      <c r="L1" s="252"/>
      <c r="M1" s="252"/>
      <c r="N1" s="252"/>
      <c r="O1" s="252"/>
    </row>
    <row r="2" spans="2:16" s="251" customFormat="1" ht="15.75" customHeight="1" x14ac:dyDescent="0.25">
      <c r="B2" s="423" t="s">
        <v>57</v>
      </c>
      <c r="C2" s="423"/>
      <c r="D2" s="253"/>
      <c r="E2" s="253"/>
      <c r="F2" s="253"/>
      <c r="G2" s="253"/>
      <c r="H2" s="253"/>
      <c r="I2" s="253"/>
      <c r="J2" s="253"/>
      <c r="K2" s="253"/>
      <c r="L2" s="253"/>
      <c r="M2" s="253"/>
      <c r="N2" s="253"/>
      <c r="O2" s="253"/>
      <c r="P2" s="254"/>
    </row>
    <row r="3" spans="2:16" s="251" customFormat="1" ht="15.75" customHeight="1" x14ac:dyDescent="0.25">
      <c r="B3" s="423"/>
      <c r="C3" s="423"/>
      <c r="D3" s="253"/>
      <c r="E3" s="253"/>
      <c r="F3" s="253"/>
      <c r="G3" s="253"/>
      <c r="H3" s="253"/>
      <c r="I3" s="253"/>
      <c r="J3" s="253"/>
      <c r="K3" s="253"/>
      <c r="L3" s="253"/>
      <c r="M3" s="253"/>
      <c r="N3" s="253"/>
      <c r="O3" s="253"/>
      <c r="P3" s="254"/>
    </row>
    <row r="4" spans="2:16" s="251" customFormat="1" ht="15" customHeight="1" x14ac:dyDescent="0.25">
      <c r="B4" s="423"/>
      <c r="C4" s="423"/>
      <c r="D4" s="253"/>
      <c r="E4" s="253"/>
      <c r="F4" s="253"/>
      <c r="G4" s="253"/>
      <c r="H4" s="253"/>
      <c r="I4" s="253"/>
      <c r="J4" s="253"/>
      <c r="K4" s="253"/>
      <c r="L4" s="253"/>
      <c r="M4" s="253"/>
      <c r="N4" s="253"/>
      <c r="O4" s="253"/>
      <c r="P4" s="254"/>
    </row>
    <row r="5" spans="2:16" s="251" customFormat="1" ht="15.75" customHeight="1" x14ac:dyDescent="0.25">
      <c r="B5" s="254"/>
      <c r="C5" s="424"/>
      <c r="D5" s="425"/>
      <c r="E5" s="430" t="s">
        <v>220</v>
      </c>
      <c r="F5" s="431"/>
      <c r="G5" s="431"/>
      <c r="H5" s="431"/>
      <c r="I5" s="431"/>
      <c r="J5" s="431"/>
      <c r="K5" s="431"/>
      <c r="L5" s="432"/>
      <c r="M5" s="433" t="s">
        <v>217</v>
      </c>
      <c r="N5" s="433"/>
      <c r="O5" s="433"/>
      <c r="P5" s="254"/>
    </row>
    <row r="6" spans="2:16" s="251" customFormat="1" ht="15.75" customHeight="1" x14ac:dyDescent="0.25">
      <c r="B6" s="254"/>
      <c r="C6" s="426"/>
      <c r="D6" s="427"/>
      <c r="E6" s="430" t="s">
        <v>221</v>
      </c>
      <c r="F6" s="431"/>
      <c r="G6" s="431"/>
      <c r="H6" s="431"/>
      <c r="I6" s="431"/>
      <c r="J6" s="431"/>
      <c r="K6" s="431"/>
      <c r="L6" s="432"/>
      <c r="M6" s="434" t="s">
        <v>218</v>
      </c>
      <c r="N6" s="435"/>
      <c r="O6" s="436"/>
      <c r="P6" s="254"/>
    </row>
    <row r="7" spans="2:16" s="251" customFormat="1" ht="15.75" customHeight="1" x14ac:dyDescent="0.25">
      <c r="B7" s="254"/>
      <c r="C7" s="426"/>
      <c r="D7" s="427"/>
      <c r="E7" s="437" t="s">
        <v>56</v>
      </c>
      <c r="F7" s="438"/>
      <c r="G7" s="438"/>
      <c r="H7" s="438"/>
      <c r="I7" s="438"/>
      <c r="J7" s="438"/>
      <c r="K7" s="438"/>
      <c r="L7" s="439"/>
      <c r="M7" s="434" t="s">
        <v>219</v>
      </c>
      <c r="N7" s="435"/>
      <c r="O7" s="436"/>
      <c r="P7" s="254"/>
    </row>
    <row r="8" spans="2:16" s="251" customFormat="1" ht="15.75" customHeight="1" x14ac:dyDescent="0.25">
      <c r="B8" s="254"/>
      <c r="C8" s="428"/>
      <c r="D8" s="429"/>
      <c r="E8" s="440"/>
      <c r="F8" s="441"/>
      <c r="G8" s="441"/>
      <c r="H8" s="441"/>
      <c r="I8" s="441"/>
      <c r="J8" s="441"/>
      <c r="K8" s="441"/>
      <c r="L8" s="442"/>
      <c r="M8" s="434" t="s">
        <v>54</v>
      </c>
      <c r="N8" s="435"/>
      <c r="O8" s="436"/>
      <c r="P8" s="254"/>
    </row>
    <row r="9" spans="2:16" s="251" customFormat="1" ht="15.75" customHeight="1" x14ac:dyDescent="0.25">
      <c r="B9" s="254"/>
      <c r="C9" s="444"/>
      <c r="D9" s="444"/>
      <c r="E9" s="444"/>
      <c r="F9" s="444"/>
      <c r="G9" s="444"/>
      <c r="H9" s="444"/>
      <c r="I9" s="444"/>
      <c r="J9" s="444"/>
      <c r="K9" s="444"/>
      <c r="L9" s="444"/>
      <c r="M9" s="444"/>
      <c r="N9" s="444"/>
      <c r="O9" s="444"/>
      <c r="P9" s="254"/>
    </row>
    <row r="10" spans="2:16" s="251" customFormat="1" ht="15.75" customHeight="1" x14ac:dyDescent="0.25">
      <c r="B10" s="254"/>
      <c r="C10" s="445" t="s">
        <v>20</v>
      </c>
      <c r="D10" s="445"/>
      <c r="E10" s="445"/>
      <c r="F10" s="445"/>
      <c r="G10" s="445"/>
      <c r="H10" s="445"/>
      <c r="I10" s="445"/>
      <c r="J10" s="445"/>
      <c r="K10" s="445"/>
      <c r="L10" s="445"/>
      <c r="M10" s="445"/>
      <c r="N10" s="445"/>
      <c r="O10" s="445"/>
      <c r="P10" s="254"/>
    </row>
    <row r="11" spans="2:16" s="251" customFormat="1" x14ac:dyDescent="0.25">
      <c r="B11" s="254"/>
      <c r="C11" s="445"/>
      <c r="D11" s="445"/>
      <c r="E11" s="445"/>
      <c r="F11" s="445"/>
      <c r="G11" s="445"/>
      <c r="H11" s="445"/>
      <c r="I11" s="445"/>
      <c r="J11" s="445"/>
      <c r="K11" s="445"/>
      <c r="L11" s="445"/>
      <c r="M11" s="445"/>
      <c r="N11" s="445"/>
      <c r="O11" s="445"/>
      <c r="P11" s="254"/>
    </row>
    <row r="12" spans="2:16" s="251" customFormat="1" ht="30" customHeight="1" x14ac:dyDescent="0.25">
      <c r="B12" s="254"/>
      <c r="C12" s="446" t="s">
        <v>11</v>
      </c>
      <c r="D12" s="446"/>
      <c r="E12" s="447" t="s">
        <v>26</v>
      </c>
      <c r="F12" s="447"/>
      <c r="G12" s="447"/>
      <c r="H12" s="447"/>
      <c r="I12" s="446" t="s">
        <v>0</v>
      </c>
      <c r="J12" s="446"/>
      <c r="K12" s="448" t="s">
        <v>574</v>
      </c>
      <c r="L12" s="448"/>
      <c r="M12" s="448"/>
      <c r="N12" s="448"/>
      <c r="O12" s="448"/>
      <c r="P12" s="254"/>
    </row>
    <row r="13" spans="2:16" s="251" customFormat="1" x14ac:dyDescent="0.25">
      <c r="B13" s="254"/>
      <c r="C13" s="449" t="s">
        <v>55</v>
      </c>
      <c r="D13" s="449"/>
      <c r="E13" s="450" t="s">
        <v>573</v>
      </c>
      <c r="F13" s="451"/>
      <c r="G13" s="451"/>
      <c r="H13" s="451"/>
      <c r="I13" s="451"/>
      <c r="J13" s="451"/>
      <c r="K13" s="451"/>
      <c r="L13" s="451"/>
      <c r="M13" s="451"/>
      <c r="N13" s="451"/>
      <c r="O13" s="451"/>
      <c r="P13" s="254"/>
    </row>
    <row r="14" spans="2:16" s="251" customFormat="1" x14ac:dyDescent="0.25">
      <c r="B14" s="254"/>
      <c r="C14" s="449" t="s">
        <v>21</v>
      </c>
      <c r="D14" s="449"/>
      <c r="E14" s="450" t="s">
        <v>576</v>
      </c>
      <c r="F14" s="450"/>
      <c r="G14" s="450"/>
      <c r="H14" s="450"/>
      <c r="I14" s="450"/>
      <c r="J14" s="450"/>
      <c r="K14" s="450"/>
      <c r="L14" s="450"/>
      <c r="M14" s="450"/>
      <c r="N14" s="450"/>
      <c r="O14" s="450"/>
      <c r="P14" s="254"/>
    </row>
    <row r="15" spans="2:16" s="251" customFormat="1" x14ac:dyDescent="0.25">
      <c r="B15" s="254"/>
      <c r="C15" s="452"/>
      <c r="D15" s="453"/>
      <c r="E15" s="453"/>
      <c r="F15" s="453"/>
      <c r="G15" s="453"/>
      <c r="H15" s="453"/>
      <c r="I15" s="453"/>
      <c r="J15" s="453"/>
      <c r="K15" s="453"/>
      <c r="L15" s="453"/>
      <c r="M15" s="453"/>
      <c r="N15" s="453"/>
      <c r="O15" s="454"/>
      <c r="P15" s="254"/>
    </row>
    <row r="16" spans="2:16" s="251" customFormat="1" x14ac:dyDescent="0.25">
      <c r="B16" s="254"/>
      <c r="C16" s="443" t="s">
        <v>1</v>
      </c>
      <c r="D16" s="443"/>
      <c r="E16" s="443"/>
      <c r="F16" s="443"/>
      <c r="G16" s="443"/>
      <c r="H16" s="443"/>
      <c r="I16" s="443"/>
      <c r="J16" s="443"/>
      <c r="K16" s="443"/>
      <c r="L16" s="443"/>
      <c r="M16" s="443"/>
      <c r="N16" s="443"/>
      <c r="O16" s="443"/>
      <c r="P16" s="254"/>
    </row>
    <row r="17" spans="2:16" s="251" customFormat="1" ht="36" customHeight="1" x14ac:dyDescent="0.25">
      <c r="B17" s="254"/>
      <c r="C17" s="449" t="s">
        <v>4</v>
      </c>
      <c r="D17" s="449"/>
      <c r="E17" s="457">
        <v>1</v>
      </c>
      <c r="F17" s="458"/>
      <c r="G17" s="459"/>
      <c r="H17" s="449" t="s">
        <v>165</v>
      </c>
      <c r="I17" s="449"/>
      <c r="J17" s="430" t="s">
        <v>39</v>
      </c>
      <c r="K17" s="432"/>
      <c r="L17" s="449" t="s">
        <v>3</v>
      </c>
      <c r="M17" s="449"/>
      <c r="N17" s="460">
        <v>0.1</v>
      </c>
      <c r="O17" s="460"/>
      <c r="P17" s="456"/>
    </row>
    <row r="18" spans="2:16" s="251" customFormat="1" ht="15.75" customHeight="1" x14ac:dyDescent="0.25">
      <c r="B18" s="254"/>
      <c r="C18" s="449" t="s">
        <v>2</v>
      </c>
      <c r="D18" s="449"/>
      <c r="E18" s="449" t="s">
        <v>24</v>
      </c>
      <c r="F18" s="449"/>
      <c r="G18" s="436" t="s">
        <v>577</v>
      </c>
      <c r="H18" s="455"/>
      <c r="I18" s="455"/>
      <c r="J18" s="455"/>
      <c r="K18" s="455"/>
      <c r="L18" s="455"/>
      <c r="M18" s="455"/>
      <c r="N18" s="455"/>
      <c r="O18" s="455"/>
      <c r="P18" s="456"/>
    </row>
    <row r="19" spans="2:16" s="251" customFormat="1" ht="15.75" customHeight="1" x14ac:dyDescent="0.25">
      <c r="B19" s="254"/>
      <c r="C19" s="449"/>
      <c r="D19" s="449"/>
      <c r="E19" s="449" t="s">
        <v>25</v>
      </c>
      <c r="F19" s="449"/>
      <c r="G19" s="436" t="s">
        <v>578</v>
      </c>
      <c r="H19" s="455"/>
      <c r="I19" s="455"/>
      <c r="J19" s="455"/>
      <c r="K19" s="455"/>
      <c r="L19" s="455"/>
      <c r="M19" s="455"/>
      <c r="N19" s="455"/>
      <c r="O19" s="455"/>
      <c r="P19" s="256"/>
    </row>
    <row r="20" spans="2:16" s="251" customFormat="1" ht="15.75" customHeight="1" x14ac:dyDescent="0.25">
      <c r="B20" s="254"/>
      <c r="C20" s="449" t="s">
        <v>12</v>
      </c>
      <c r="D20" s="449"/>
      <c r="E20" s="461" t="s">
        <v>579</v>
      </c>
      <c r="F20" s="461"/>
      <c r="G20" s="449" t="s">
        <v>5</v>
      </c>
      <c r="H20" s="449"/>
      <c r="I20" s="449"/>
      <c r="J20" s="455" t="s">
        <v>15</v>
      </c>
      <c r="K20" s="455"/>
      <c r="L20" s="449" t="s">
        <v>17</v>
      </c>
      <c r="M20" s="449"/>
      <c r="N20" s="455" t="s">
        <v>15</v>
      </c>
      <c r="O20" s="455"/>
      <c r="P20" s="256"/>
    </row>
    <row r="21" spans="2:16" s="251" customFormat="1" ht="15.75" customHeight="1" x14ac:dyDescent="0.25">
      <c r="B21" s="254"/>
      <c r="C21" s="449"/>
      <c r="D21" s="449"/>
      <c r="E21" s="455"/>
      <c r="F21" s="455"/>
      <c r="G21" s="449"/>
      <c r="H21" s="449"/>
      <c r="I21" s="449"/>
      <c r="J21" s="455"/>
      <c r="K21" s="455"/>
      <c r="L21" s="449"/>
      <c r="M21" s="449"/>
      <c r="N21" s="455"/>
      <c r="O21" s="455"/>
      <c r="P21" s="256"/>
    </row>
    <row r="22" spans="2:16" s="259" customFormat="1" ht="15.75" customHeight="1" x14ac:dyDescent="0.25">
      <c r="B22" s="256"/>
      <c r="C22" s="257"/>
      <c r="D22" s="257"/>
      <c r="E22" s="258"/>
      <c r="F22" s="258"/>
      <c r="G22" s="257"/>
      <c r="H22" s="257"/>
      <c r="I22" s="257"/>
      <c r="J22" s="258"/>
      <c r="K22" s="258"/>
      <c r="L22" s="257"/>
      <c r="M22" s="257"/>
      <c r="N22" s="258"/>
      <c r="O22" s="258"/>
      <c r="P22" s="256"/>
    </row>
    <row r="23" spans="2:16" s="251" customFormat="1" ht="15" customHeight="1" x14ac:dyDescent="0.25">
      <c r="B23" s="254"/>
      <c r="C23" s="443" t="s">
        <v>6</v>
      </c>
      <c r="D23" s="443"/>
      <c r="E23" s="443"/>
      <c r="F23" s="443"/>
      <c r="G23" s="443"/>
      <c r="H23" s="443"/>
      <c r="I23" s="443"/>
      <c r="J23" s="465"/>
      <c r="K23" s="465"/>
      <c r="L23" s="465"/>
      <c r="M23" s="465"/>
      <c r="N23" s="465"/>
      <c r="O23" s="465"/>
      <c r="P23" s="256"/>
    </row>
    <row r="24" spans="2:16" s="251" customFormat="1" ht="15" customHeight="1" x14ac:dyDescent="0.25">
      <c r="B24" s="254"/>
      <c r="C24" s="453"/>
      <c r="D24" s="453"/>
      <c r="E24" s="453"/>
      <c r="F24" s="453"/>
      <c r="G24" s="453"/>
      <c r="H24" s="453"/>
      <c r="I24" s="454"/>
      <c r="J24" s="466" t="s">
        <v>23</v>
      </c>
      <c r="K24" s="467"/>
      <c r="L24" s="467"/>
      <c r="M24" s="467"/>
      <c r="N24" s="467"/>
      <c r="O24" s="467"/>
      <c r="P24" s="456"/>
    </row>
    <row r="25" spans="2:16" s="251" customFormat="1" ht="17.25" customHeight="1" x14ac:dyDescent="0.25">
      <c r="B25" s="254"/>
      <c r="C25" s="453"/>
      <c r="D25" s="453"/>
      <c r="E25" s="453"/>
      <c r="F25" s="453"/>
      <c r="G25" s="453"/>
      <c r="H25" s="453"/>
      <c r="I25" s="454"/>
      <c r="J25" s="468"/>
      <c r="K25" s="469"/>
      <c r="L25" s="469"/>
      <c r="M25" s="469"/>
      <c r="N25" s="469"/>
      <c r="O25" s="469"/>
      <c r="P25" s="456"/>
    </row>
    <row r="26" spans="2:16" s="251" customFormat="1" ht="17.25" customHeight="1" x14ac:dyDescent="0.25">
      <c r="B26" s="254"/>
      <c r="C26" s="453"/>
      <c r="D26" s="453"/>
      <c r="E26" s="453"/>
      <c r="F26" s="453"/>
      <c r="G26" s="453"/>
      <c r="H26" s="453"/>
      <c r="I26" s="454"/>
      <c r="J26" s="470"/>
      <c r="K26" s="471"/>
      <c r="L26" s="471"/>
      <c r="M26" s="471"/>
      <c r="N26" s="471"/>
      <c r="O26" s="471"/>
      <c r="P26" s="254"/>
    </row>
    <row r="27" spans="2:16" s="251" customFormat="1" ht="17.25" customHeight="1" x14ac:dyDescent="0.25">
      <c r="B27" s="254"/>
      <c r="C27" s="453"/>
      <c r="D27" s="453"/>
      <c r="E27" s="453"/>
      <c r="F27" s="453"/>
      <c r="G27" s="453"/>
      <c r="H27" s="453"/>
      <c r="I27" s="454"/>
      <c r="J27" s="470"/>
      <c r="K27" s="471"/>
      <c r="L27" s="471"/>
      <c r="M27" s="471"/>
      <c r="N27" s="471"/>
      <c r="O27" s="471"/>
      <c r="P27" s="254"/>
    </row>
    <row r="28" spans="2:16" s="251" customFormat="1" ht="28.5" customHeight="1" x14ac:dyDescent="0.25">
      <c r="B28" s="254"/>
      <c r="C28" s="453"/>
      <c r="D28" s="453"/>
      <c r="E28" s="453"/>
      <c r="F28" s="453"/>
      <c r="G28" s="453"/>
      <c r="H28" s="453"/>
      <c r="I28" s="454"/>
      <c r="J28" s="472"/>
      <c r="K28" s="473"/>
      <c r="L28" s="473"/>
      <c r="M28" s="473"/>
      <c r="N28" s="473"/>
      <c r="O28" s="473"/>
      <c r="P28" s="254"/>
    </row>
    <row r="29" spans="2:16" s="251" customFormat="1" ht="15.75" customHeight="1" x14ac:dyDescent="0.25">
      <c r="B29" s="254"/>
      <c r="C29" s="453"/>
      <c r="D29" s="453"/>
      <c r="E29" s="453"/>
      <c r="F29" s="453"/>
      <c r="G29" s="453"/>
      <c r="H29" s="453"/>
      <c r="I29" s="454"/>
      <c r="J29" s="474" t="s">
        <v>61</v>
      </c>
      <c r="K29" s="475"/>
      <c r="L29" s="475"/>
      <c r="M29" s="475"/>
      <c r="N29" s="475"/>
      <c r="O29" s="475"/>
      <c r="P29" s="254"/>
    </row>
    <row r="30" spans="2:16" s="251" customFormat="1" ht="16.5" customHeight="1" x14ac:dyDescent="0.25">
      <c r="B30" s="254"/>
      <c r="C30" s="453"/>
      <c r="D30" s="453"/>
      <c r="E30" s="453"/>
      <c r="F30" s="453"/>
      <c r="G30" s="453"/>
      <c r="H30" s="453"/>
      <c r="I30" s="454"/>
      <c r="J30" s="468"/>
      <c r="K30" s="469"/>
      <c r="L30" s="469"/>
      <c r="M30" s="469"/>
      <c r="N30" s="469"/>
      <c r="O30" s="469"/>
      <c r="P30" s="254"/>
    </row>
    <row r="31" spans="2:16" s="251" customFormat="1" ht="16.5" customHeight="1" x14ac:dyDescent="0.25">
      <c r="B31" s="254"/>
      <c r="C31" s="453"/>
      <c r="D31" s="453"/>
      <c r="E31" s="453"/>
      <c r="F31" s="453"/>
      <c r="G31" s="453"/>
      <c r="H31" s="453"/>
      <c r="I31" s="454"/>
      <c r="J31" s="468"/>
      <c r="K31" s="469"/>
      <c r="L31" s="469"/>
      <c r="M31" s="469"/>
      <c r="N31" s="469"/>
      <c r="O31" s="469"/>
      <c r="P31" s="254"/>
    </row>
    <row r="32" spans="2:16" s="251" customFormat="1" ht="15.75" customHeight="1" x14ac:dyDescent="0.25">
      <c r="B32" s="254"/>
      <c r="C32" s="453"/>
      <c r="D32" s="453"/>
      <c r="E32" s="453"/>
      <c r="F32" s="453"/>
      <c r="G32" s="453"/>
      <c r="H32" s="453"/>
      <c r="I32" s="454"/>
      <c r="J32" s="470"/>
      <c r="K32" s="471"/>
      <c r="L32" s="471"/>
      <c r="M32" s="471"/>
      <c r="N32" s="471"/>
      <c r="O32" s="471"/>
      <c r="P32" s="254"/>
    </row>
    <row r="33" spans="2:16" s="251" customFormat="1" ht="24.75" customHeight="1" x14ac:dyDescent="0.25">
      <c r="B33" s="254"/>
      <c r="C33" s="453"/>
      <c r="D33" s="453"/>
      <c r="E33" s="453"/>
      <c r="F33" s="453"/>
      <c r="G33" s="453"/>
      <c r="H33" s="453"/>
      <c r="I33" s="454"/>
      <c r="J33" s="472"/>
      <c r="K33" s="473"/>
      <c r="L33" s="473"/>
      <c r="M33" s="473"/>
      <c r="N33" s="473"/>
      <c r="O33" s="473"/>
      <c r="P33" s="254"/>
    </row>
    <row r="34" spans="2:16" s="251" customFormat="1" ht="15.75" customHeight="1" x14ac:dyDescent="0.25">
      <c r="B34" s="254"/>
      <c r="C34" s="453"/>
      <c r="D34" s="453"/>
      <c r="E34" s="453"/>
      <c r="F34" s="453"/>
      <c r="G34" s="453"/>
      <c r="H34" s="453"/>
      <c r="I34" s="454"/>
      <c r="J34" s="474" t="s">
        <v>74</v>
      </c>
      <c r="K34" s="475"/>
      <c r="L34" s="475"/>
      <c r="M34" s="475"/>
      <c r="N34" s="475"/>
      <c r="O34" s="475"/>
      <c r="P34" s="254"/>
    </row>
    <row r="35" spans="2:16" s="251" customFormat="1" ht="16.5" customHeight="1" x14ac:dyDescent="0.25">
      <c r="B35" s="254"/>
      <c r="C35" s="453"/>
      <c r="D35" s="453"/>
      <c r="E35" s="453"/>
      <c r="F35" s="453"/>
      <c r="G35" s="453"/>
      <c r="H35" s="453"/>
      <c r="I35" s="454"/>
      <c r="J35" s="476" t="s">
        <v>576</v>
      </c>
      <c r="K35" s="469"/>
      <c r="L35" s="469"/>
      <c r="M35" s="469"/>
      <c r="N35" s="469"/>
      <c r="O35" s="469"/>
      <c r="P35" s="254"/>
    </row>
    <row r="36" spans="2:16" s="251" customFormat="1" ht="16.5" customHeight="1" x14ac:dyDescent="0.25">
      <c r="B36" s="256"/>
      <c r="C36" s="260"/>
      <c r="D36" s="260"/>
      <c r="E36" s="260"/>
      <c r="F36" s="260"/>
      <c r="G36" s="260"/>
      <c r="H36" s="260"/>
      <c r="I36" s="260"/>
      <c r="J36" s="260"/>
      <c r="K36" s="260"/>
      <c r="L36" s="260"/>
      <c r="M36" s="260"/>
      <c r="N36" s="260"/>
      <c r="O36" s="260"/>
      <c r="P36" s="256"/>
    </row>
    <row r="37" spans="2:16" s="262" customFormat="1" ht="15" customHeight="1" x14ac:dyDescent="0.25">
      <c r="B37" s="261"/>
      <c r="C37" s="462" t="s">
        <v>9</v>
      </c>
      <c r="D37" s="463"/>
      <c r="E37" s="463"/>
      <c r="F37" s="463"/>
      <c r="G37" s="463"/>
      <c r="H37" s="463"/>
      <c r="I37" s="463"/>
      <c r="J37" s="463"/>
      <c r="K37" s="463"/>
      <c r="L37" s="463"/>
      <c r="M37" s="463"/>
      <c r="N37" s="463"/>
      <c r="O37" s="464"/>
      <c r="P37" s="261"/>
    </row>
    <row r="38" spans="2:16" s="262" customFormat="1" x14ac:dyDescent="0.25">
      <c r="B38" s="261"/>
      <c r="C38" s="263" t="s">
        <v>8</v>
      </c>
      <c r="D38" s="264" t="str">
        <f>IF(J20="MENSUAL","ENERO",IF(J20="TRIMESTRAL","MARZO",IF(J20="SEMESTRAL","JUNIO",IF(J20="ANUAL",2017,""))))</f>
        <v>JUNIO</v>
      </c>
      <c r="E38" s="264" t="str">
        <f>IF(J20="MENSUAL","FEBRERO",IF(J20="TRIMESTRAL","JUNIO",IF(J20="SEMESTRAL","DICIEMBRE","")))</f>
        <v>DICIEMBRE</v>
      </c>
      <c r="F38" s="264" t="str">
        <f>IF(J20="MENSUAL","MARZO",IF(J20="TRIMESTRAL","SEPTIEMBRE",""))</f>
        <v/>
      </c>
      <c r="G38" s="264" t="str">
        <f>IF(J20="MENSUAL","ABRIL",IF(J20="TRIMESTRAL","DICIEMBRE",""))</f>
        <v/>
      </c>
      <c r="H38" s="264" t="str">
        <f>IF(J20="MENSUAL","MAYO","")</f>
        <v/>
      </c>
      <c r="I38" s="264" t="str">
        <f>IF(J20="MENSUAL","JUNIO","")</f>
        <v/>
      </c>
      <c r="J38" s="264" t="str">
        <f>IF(J20="MENSUAL","JULIO","")</f>
        <v/>
      </c>
      <c r="K38" s="264" t="str">
        <f>IF(J20="MENSUAL","AGOSTO","")</f>
        <v/>
      </c>
      <c r="L38" s="264" t="str">
        <f>IF(J20="MENSUAL","SEPTIEMBRE","")</f>
        <v/>
      </c>
      <c r="M38" s="264" t="str">
        <f>IF(J20="MENSUAL","OCTUBRE","")</f>
        <v/>
      </c>
      <c r="N38" s="264" t="str">
        <f>IF(J20="MENSUAL","NOVIEMBRE","")</f>
        <v/>
      </c>
      <c r="O38" s="264" t="str">
        <f>IF(J20="MENSUAL","DICIEMBRE","")</f>
        <v/>
      </c>
      <c r="P38" s="261"/>
    </row>
    <row r="39" spans="2:16" s="262" customFormat="1" ht="28.5" customHeight="1" x14ac:dyDescent="0.25">
      <c r="B39" s="261"/>
      <c r="C39" s="265" t="str">
        <f>G18</f>
        <v>1- (# de participantes en el semestre actual * 100)</v>
      </c>
      <c r="D39" s="266"/>
      <c r="E39" s="266"/>
      <c r="F39" s="266"/>
      <c r="G39" s="266"/>
      <c r="H39" s="266"/>
      <c r="I39" s="266"/>
      <c r="J39" s="266"/>
      <c r="K39" s="266"/>
      <c r="L39" s="266"/>
      <c r="M39" s="266"/>
      <c r="N39" s="266"/>
      <c r="O39" s="266"/>
      <c r="P39" s="261"/>
    </row>
    <row r="40" spans="2:16" s="262" customFormat="1" ht="28.5" customHeight="1" x14ac:dyDescent="0.25">
      <c r="B40" s="261"/>
      <c r="C40" s="265" t="str">
        <f>G19</f>
        <v># de participantes en el semestre anterior</v>
      </c>
      <c r="D40" s="266"/>
      <c r="E40" s="266"/>
      <c r="F40" s="266"/>
      <c r="G40" s="266"/>
      <c r="H40" s="266"/>
      <c r="I40" s="266"/>
      <c r="J40" s="266"/>
      <c r="K40" s="266"/>
      <c r="L40" s="266"/>
      <c r="M40" s="266"/>
      <c r="N40" s="266"/>
      <c r="O40" s="266"/>
      <c r="P40" s="267"/>
    </row>
    <row r="41" spans="2:16" s="262" customFormat="1" x14ac:dyDescent="0.25">
      <c r="B41" s="261"/>
      <c r="C41" s="268" t="s">
        <v>10</v>
      </c>
      <c r="D41" s="269" t="str">
        <f>IFERROR(IF($E$17=1,(D39/D40)-1,IF($E$17=2,D39,"")),"")</f>
        <v/>
      </c>
      <c r="E41" s="269" t="str">
        <f>IFERROR(IF($E$17=1,(E39/E40)-1,IF($E$17=2,E39,"")),"")</f>
        <v/>
      </c>
      <c r="F41" s="269" t="str">
        <f t="shared" ref="F41:O41" si="0">IFERROR(IF($E$17=1,F39/F40,IF($E$17=2,F39,"")),"")</f>
        <v/>
      </c>
      <c r="G41" s="269" t="str">
        <f t="shared" si="0"/>
        <v/>
      </c>
      <c r="H41" s="269" t="str">
        <f t="shared" si="0"/>
        <v/>
      </c>
      <c r="I41" s="269" t="str">
        <f t="shared" si="0"/>
        <v/>
      </c>
      <c r="J41" s="269" t="str">
        <f t="shared" si="0"/>
        <v/>
      </c>
      <c r="K41" s="269" t="str">
        <f t="shared" si="0"/>
        <v/>
      </c>
      <c r="L41" s="269" t="str">
        <f t="shared" si="0"/>
        <v/>
      </c>
      <c r="M41" s="269" t="str">
        <f t="shared" si="0"/>
        <v/>
      </c>
      <c r="N41" s="269" t="str">
        <f t="shared" si="0"/>
        <v/>
      </c>
      <c r="O41" s="269" t="str">
        <f t="shared" si="0"/>
        <v/>
      </c>
      <c r="P41" s="261"/>
    </row>
    <row r="42" spans="2:16" s="262" customFormat="1" x14ac:dyDescent="0.25">
      <c r="B42" s="261"/>
      <c r="C42" s="270" t="s">
        <v>22</v>
      </c>
      <c r="D42" s="26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2" s="26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0.1</v>
      </c>
      <c r="F42" s="269" t="str">
        <f>IF(AND(N20="ANUAL",J20="MENSUAL"),N17/12+E42,IF(AND(N20="ANUAL",J20="TRIMESTRAL"),N17/4+E42,IF(AND(N20="SEMESTRAL",J20="MENSUAL"),N17/6+E42,IF(AND(N20="SEMESTRAL",J20="TRIMESTRAL"),N17/2,IF(AND(N20="TRIMESTRAL",J20="MENSUAL"),N17/3+E42,IF(AND(N20="TRIMESTRAL",J20="TRIMESTRAL"),N17,IF(AND(N20="MENSUAL",J20="MENSUAL"),N17,"")))))))</f>
        <v/>
      </c>
      <c r="G42" s="269" t="str">
        <f>IF(AND(N20="ANUAL",J20="MENSUAL"),N17/12+F42,IF(AND(N20="ANUAL",J20="TRIMESTRAL"),N17/4+F42,IF(AND(N20="SEMESTRAL",J20="MENSUAL"),N17/6+F42,IF(AND(N20="SEMESTRAL",J20="TRIMESTRAL"),N17/2+F42,IF(AND(N20="TRIMESTRAL",J20="MENSUAL"),N17/3,IF(AND(N20="TRIMESTRAL",J20="TRIMESTRAL"),N17,IF(AND(N20="MENSUAL",J20="MENSUAL"),N17,"")))))))</f>
        <v/>
      </c>
      <c r="H42" s="269" t="str">
        <f>IF(AND($N$20="ANUAL",$J$20="MENSUAL"),$N$17/12+G42,IF(AND(N20="SEMESTRAL",J20="MENSUAL"),N17/6+G42,IF(AND(N20="TRIMESTRAL",J20="MENSUAL"),N17/3+G42,IF(AND(N20="MENSUAL",J20="MENSUAL"),N17,""))))</f>
        <v/>
      </c>
      <c r="I42" s="269" t="str">
        <f>IF(AND($N$20="ANUAL",$J$20="MENSUAL"),$N$17/12+H42,IF(AND(N20="SEMESTRAL",J20="MENSUAL"),N17/6+H42,IF(AND(N20="TRIMESTRAL",J20="MENSUAL"),N17/3+H42,IF(AND(N20="MENSUAL",J20="MENSUAL"),N17,""))))</f>
        <v/>
      </c>
      <c r="J42" s="269" t="str">
        <f>IF(AND($N$20="ANUAL",$J$20="MENSUAL"),$N$17/12+I42,IF(AND(N20="SEMESTRAL",J20="MENSUAL"),N17/6,IF(AND(N20="TRIMESTRAL",J20="MENSUAL"),N17/3,IF(AND(N20="MENSUAL",J20="MENSUAL"),N17,""))))</f>
        <v/>
      </c>
      <c r="K42" s="269" t="str">
        <f>IF(AND($N$20="ANUAL",$J$20="MENSUAL"),$N$17/12+J42,IF(AND(N20="SEMESTRAL",J20="MENSUAL"),N17/6+J42,IF(AND(N20="TRIMESTRAL",J20="MENSUAL"),N17/3+J42,IF(AND(N20="MENSUAL",J20="MENSUAL"),N17,""))))</f>
        <v/>
      </c>
      <c r="L42" s="269" t="str">
        <f>IF(AND($N$20="ANUAL",$J$20="MENSUAL"),$N$17/12+K42,IF(AND(N20="SEMESTRAL",J20="MENSUAL"),N17/6+K42,IF(AND(N20="TRIMESTRAL",J20="MENSUAL"),N17/3+K42,IF(AND(N20="MENSUAL",J20="MENSUAL"),N17,""))))</f>
        <v/>
      </c>
      <c r="M42" s="269" t="str">
        <f>IF(AND($N$20="ANUAL",$J$20="MENSUAL"),$N$17/12+L42,IF(AND(N20="SEMESTRAL",J20="MENSUAL"),N17/6+L42,IF(AND(N20="TRIMESTRAL",J20="MENSUAL"),N17/3,IF(AND(N20="MENSUAL",J20="MENSUAL"),N17,""))))</f>
        <v/>
      </c>
      <c r="N42" s="269" t="str">
        <f>IF(AND($N$20="ANUAL",$J$20="MENSUAL"),$N$17/12+M42,IF(AND(N20="SEMESTRAL",J20="MENSUAL"),N17/6+M42,IF(AND(N20="TRIMESTRAL",J20="MENSUAL"),N17/3+M42,IF(AND(N20="MENSUAL",J20="MENSUAL"),N17,""))))</f>
        <v/>
      </c>
      <c r="O42" s="269" t="str">
        <f>IF(AND($N$20="ANUAL",$J$20="MENSUAL"),$N$17/12+N42,IF(AND(N20="SEMESTRAL",J20="MENSUAL"),N17/6+N42,IF(AND(N20="TRIMESTRAL",J20="MENSUAL"),N17/3+N42,IF(AND(N20="MENSUAL",J20="MENSUAL"),N17,""))))</f>
        <v/>
      </c>
      <c r="P42" s="261"/>
    </row>
    <row r="43" spans="2:16" s="262" customFormat="1" x14ac:dyDescent="0.25">
      <c r="B43" s="261"/>
      <c r="C43" s="271"/>
      <c r="D43" s="271"/>
      <c r="E43" s="271"/>
      <c r="F43" s="271"/>
      <c r="G43" s="271"/>
      <c r="H43" s="271"/>
      <c r="I43" s="271"/>
      <c r="J43" s="271"/>
      <c r="K43" s="271"/>
      <c r="L43" s="271"/>
      <c r="M43" s="271"/>
      <c r="N43" s="271"/>
      <c r="O43" s="271"/>
      <c r="P43" s="261"/>
    </row>
    <row r="45" spans="2:16" x14ac:dyDescent="0.2">
      <c r="D45" s="274"/>
    </row>
  </sheetData>
  <sheetProtection algorithmName="SHA-512" hashValue="S3LQJueY7RW2X+9Dadc81gSD/3OkHQ9U3GQSUKJYWGNDATyPCAvORurSjPhqzhc0zluClmHFoESPdWmIYbluNw==" saltValue="3yVnJBfR5xpzKV+iSpRlwQ==" spinCount="100000" sheet="1" objects="1" scenarios="1"/>
  <mergeCells count="49">
    <mergeCell ref="P24:P25"/>
    <mergeCell ref="J25:O28"/>
    <mergeCell ref="J29:O29"/>
    <mergeCell ref="J30:O33"/>
    <mergeCell ref="J34:O34"/>
    <mergeCell ref="J20:K21"/>
    <mergeCell ref="L20:M21"/>
    <mergeCell ref="C37:O37"/>
    <mergeCell ref="C23:O23"/>
    <mergeCell ref="C24:I35"/>
    <mergeCell ref="J24:O24"/>
    <mergeCell ref="J35:O35"/>
    <mergeCell ref="N20:O21"/>
    <mergeCell ref="P17:P18"/>
    <mergeCell ref="C18:D19"/>
    <mergeCell ref="E18:F18"/>
    <mergeCell ref="G18:O18"/>
    <mergeCell ref="E19:F19"/>
    <mergeCell ref="G19:O19"/>
    <mergeCell ref="C17:D17"/>
    <mergeCell ref="E17:G17"/>
    <mergeCell ref="H17:I17"/>
    <mergeCell ref="J17:K17"/>
    <mergeCell ref="L17:M17"/>
    <mergeCell ref="N17:O17"/>
    <mergeCell ref="C20:D21"/>
    <mergeCell ref="E20:F21"/>
    <mergeCell ref="G20:I21"/>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274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4274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[4]ITEM!#REF!</xm:f>
          </x14:formula1>
          <xm:sqref>J20:K21 N20:O21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9"/>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233</v>
      </c>
      <c r="L12" s="344"/>
      <c r="M12" s="344"/>
      <c r="N12" s="344"/>
      <c r="O12" s="344"/>
      <c r="P12" s="24"/>
    </row>
    <row r="13" spans="2:16" s="22" customFormat="1" x14ac:dyDescent="0.25">
      <c r="B13" s="24"/>
      <c r="C13" s="332" t="s">
        <v>55</v>
      </c>
      <c r="D13" s="332"/>
      <c r="E13" s="345" t="s">
        <v>229</v>
      </c>
      <c r="F13" s="346"/>
      <c r="G13" s="346"/>
      <c r="H13" s="346"/>
      <c r="I13" s="346"/>
      <c r="J13" s="346"/>
      <c r="K13" s="346"/>
      <c r="L13" s="346"/>
      <c r="M13" s="346"/>
      <c r="N13" s="346"/>
      <c r="O13" s="346"/>
      <c r="P13" s="24"/>
    </row>
    <row r="14" spans="2:16" s="22" customFormat="1" x14ac:dyDescent="0.25">
      <c r="B14" s="24"/>
      <c r="C14" s="332" t="s">
        <v>21</v>
      </c>
      <c r="D14" s="332"/>
      <c r="E14" s="345" t="s">
        <v>111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8" s="22" customFormat="1" ht="33.75" customHeight="1" x14ac:dyDescent="0.25">
      <c r="B17" s="24"/>
      <c r="C17" s="332" t="s">
        <v>4</v>
      </c>
      <c r="D17" s="332"/>
      <c r="E17" s="336">
        <v>1</v>
      </c>
      <c r="F17" s="337"/>
      <c r="G17" s="338"/>
      <c r="H17" s="332" t="s">
        <v>164</v>
      </c>
      <c r="I17" s="332"/>
      <c r="J17" s="335" t="s">
        <v>36</v>
      </c>
      <c r="K17" s="301"/>
      <c r="L17" s="332" t="s">
        <v>3</v>
      </c>
      <c r="M17" s="332"/>
      <c r="N17" s="344">
        <v>1</v>
      </c>
      <c r="O17" s="344"/>
      <c r="P17" s="319"/>
      <c r="Q17" s="422"/>
      <c r="R17" s="422"/>
    </row>
    <row r="18" spans="2:18" s="22" customFormat="1" ht="20.25" customHeight="1" x14ac:dyDescent="0.25">
      <c r="B18" s="24"/>
      <c r="C18" s="332" t="s">
        <v>2</v>
      </c>
      <c r="D18" s="332"/>
      <c r="E18" s="332" t="s">
        <v>24</v>
      </c>
      <c r="F18" s="332"/>
      <c r="G18" s="301" t="s">
        <v>236</v>
      </c>
      <c r="H18" s="303"/>
      <c r="I18" s="303"/>
      <c r="J18" s="303"/>
      <c r="K18" s="303"/>
      <c r="L18" s="303"/>
      <c r="M18" s="303"/>
      <c r="N18" s="303"/>
      <c r="O18" s="303"/>
      <c r="P18" s="319"/>
    </row>
    <row r="19" spans="2:18" s="22" customFormat="1" ht="15.75" customHeight="1" x14ac:dyDescent="0.25">
      <c r="B19" s="24"/>
      <c r="C19" s="332"/>
      <c r="D19" s="332"/>
      <c r="E19" s="332" t="s">
        <v>25</v>
      </c>
      <c r="F19" s="332"/>
      <c r="G19" s="339" t="s">
        <v>237</v>
      </c>
      <c r="H19" s="331"/>
      <c r="I19" s="331"/>
      <c r="J19" s="331"/>
      <c r="K19" s="331"/>
      <c r="L19" s="331"/>
      <c r="M19" s="331"/>
      <c r="N19" s="331"/>
      <c r="O19" s="331"/>
      <c r="P19" s="17"/>
    </row>
    <row r="20" spans="2:18" s="22" customFormat="1" ht="15.75" customHeight="1" x14ac:dyDescent="0.25">
      <c r="B20" s="24"/>
      <c r="C20" s="332" t="s">
        <v>12</v>
      </c>
      <c r="D20" s="332"/>
      <c r="E20" s="477" t="s">
        <v>238</v>
      </c>
      <c r="F20" s="477"/>
      <c r="G20" s="332" t="s">
        <v>5</v>
      </c>
      <c r="H20" s="332"/>
      <c r="I20" s="332"/>
      <c r="J20" s="331" t="s">
        <v>15</v>
      </c>
      <c r="K20" s="331"/>
      <c r="L20" s="332" t="s">
        <v>17</v>
      </c>
      <c r="M20" s="332"/>
      <c r="N20" s="331" t="s">
        <v>16</v>
      </c>
      <c r="O20" s="331"/>
      <c r="P20" s="17"/>
    </row>
    <row r="21" spans="2:18" s="22" customFormat="1" ht="26.25" customHeight="1" x14ac:dyDescent="0.25">
      <c r="B21" s="24"/>
      <c r="C21" s="332"/>
      <c r="D21" s="332"/>
      <c r="E21" s="478"/>
      <c r="F21" s="478"/>
      <c r="G21" s="332"/>
      <c r="H21" s="332"/>
      <c r="I21" s="332"/>
      <c r="J21" s="331"/>
      <c r="K21" s="331"/>
      <c r="L21" s="332"/>
      <c r="M21" s="332"/>
      <c r="N21" s="331"/>
      <c r="O21" s="331"/>
      <c r="P21" s="17"/>
    </row>
    <row r="22" spans="2:18" s="20" customFormat="1" ht="15.75" customHeight="1" x14ac:dyDescent="0.25">
      <c r="B22" s="17"/>
      <c r="C22" s="15"/>
      <c r="D22" s="15"/>
      <c r="E22" s="67"/>
      <c r="F22" s="67"/>
      <c r="G22" s="15"/>
      <c r="H22" s="15"/>
      <c r="I22" s="15"/>
      <c r="J22" s="67"/>
      <c r="K22" s="67"/>
      <c r="L22" s="15"/>
      <c r="M22" s="15"/>
      <c r="N22" s="67"/>
      <c r="O22" s="67"/>
      <c r="P22" s="17"/>
    </row>
    <row r="23" spans="2:18" s="22" customFormat="1" ht="15" customHeight="1" x14ac:dyDescent="0.25">
      <c r="B23" s="24"/>
      <c r="C23" s="313" t="s">
        <v>6</v>
      </c>
      <c r="D23" s="313"/>
      <c r="E23" s="313"/>
      <c r="F23" s="313"/>
      <c r="G23" s="313"/>
      <c r="H23" s="313"/>
      <c r="I23" s="313"/>
      <c r="J23" s="314"/>
      <c r="K23" s="314"/>
      <c r="L23" s="314"/>
      <c r="M23" s="314"/>
      <c r="N23" s="314"/>
      <c r="O23" s="314"/>
      <c r="P23" s="17"/>
    </row>
    <row r="24" spans="2:18" s="22" customFormat="1" ht="15" customHeight="1" x14ac:dyDescent="0.25">
      <c r="B24" s="24"/>
      <c r="C24" s="315"/>
      <c r="D24" s="315"/>
      <c r="E24" s="315"/>
      <c r="F24" s="315"/>
      <c r="G24" s="315"/>
      <c r="H24" s="315"/>
      <c r="I24" s="316"/>
      <c r="J24" s="364" t="s">
        <v>58</v>
      </c>
      <c r="K24" s="318"/>
      <c r="L24" s="318"/>
      <c r="M24" s="318"/>
      <c r="N24" s="318"/>
      <c r="O24" s="318"/>
      <c r="P24" s="319"/>
    </row>
    <row r="25" spans="2:18" s="22" customFormat="1" ht="24.75" customHeight="1" x14ac:dyDescent="0.25">
      <c r="B25" s="24"/>
      <c r="C25" s="315"/>
      <c r="D25" s="315"/>
      <c r="E25" s="315"/>
      <c r="F25" s="315"/>
      <c r="G25" s="315"/>
      <c r="H25" s="315"/>
      <c r="I25" s="316"/>
      <c r="J25" s="320"/>
      <c r="K25" s="321"/>
      <c r="L25" s="321"/>
      <c r="M25" s="321"/>
      <c r="N25" s="321"/>
      <c r="O25" s="321"/>
      <c r="P25" s="319"/>
    </row>
    <row r="26" spans="2:18" s="22" customFormat="1" ht="15.75" customHeight="1" x14ac:dyDescent="0.25">
      <c r="B26" s="24"/>
      <c r="C26" s="315"/>
      <c r="D26" s="315"/>
      <c r="E26" s="315"/>
      <c r="F26" s="315"/>
      <c r="G26" s="315"/>
      <c r="H26" s="315"/>
      <c r="I26" s="316"/>
      <c r="J26" s="322"/>
      <c r="K26" s="323"/>
      <c r="L26" s="323"/>
      <c r="M26" s="323"/>
      <c r="N26" s="323"/>
      <c r="O26" s="323"/>
      <c r="P26" s="24"/>
    </row>
    <row r="27" spans="2:18" s="22" customFormat="1" ht="25.5" customHeight="1" x14ac:dyDescent="0.25">
      <c r="B27" s="24"/>
      <c r="C27" s="315"/>
      <c r="D27" s="315"/>
      <c r="E27" s="315"/>
      <c r="F27" s="315"/>
      <c r="G27" s="315"/>
      <c r="H27" s="315"/>
      <c r="I27" s="316"/>
      <c r="J27" s="322"/>
      <c r="K27" s="323"/>
      <c r="L27" s="323"/>
      <c r="M27" s="323"/>
      <c r="N27" s="323"/>
      <c r="O27" s="323"/>
      <c r="P27" s="24"/>
    </row>
    <row r="28" spans="2:18" s="22" customFormat="1" ht="33.75" customHeight="1" x14ac:dyDescent="0.25">
      <c r="B28" s="24"/>
      <c r="C28" s="315"/>
      <c r="D28" s="315"/>
      <c r="E28" s="315"/>
      <c r="F28" s="315"/>
      <c r="G28" s="315"/>
      <c r="H28" s="315"/>
      <c r="I28" s="316"/>
      <c r="J28" s="322"/>
      <c r="K28" s="323"/>
      <c r="L28" s="323"/>
      <c r="M28" s="323"/>
      <c r="N28" s="323"/>
      <c r="O28" s="323"/>
      <c r="P28" s="24"/>
    </row>
    <row r="29" spans="2:18" s="22" customFormat="1" ht="33.75" customHeight="1" x14ac:dyDescent="0.25">
      <c r="B29" s="24"/>
      <c r="C29" s="315"/>
      <c r="D29" s="315"/>
      <c r="E29" s="315"/>
      <c r="F29" s="315"/>
      <c r="G29" s="315"/>
      <c r="H29" s="315"/>
      <c r="I29" s="316"/>
      <c r="J29" s="322"/>
      <c r="K29" s="323"/>
      <c r="L29" s="323"/>
      <c r="M29" s="323"/>
      <c r="N29" s="323"/>
      <c r="O29" s="323"/>
      <c r="P29" s="24"/>
    </row>
    <row r="30" spans="2:18" s="22" customFormat="1" ht="15.75" customHeight="1" x14ac:dyDescent="0.25">
      <c r="B30" s="24"/>
      <c r="C30" s="315"/>
      <c r="D30" s="315"/>
      <c r="E30" s="315"/>
      <c r="F30" s="315"/>
      <c r="G30" s="315"/>
      <c r="H30" s="315"/>
      <c r="I30" s="316"/>
      <c r="J30" s="322"/>
      <c r="K30" s="323"/>
      <c r="L30" s="323"/>
      <c r="M30" s="323"/>
      <c r="N30" s="323"/>
      <c r="O30" s="323"/>
      <c r="P30" s="24"/>
    </row>
    <row r="31" spans="2:18" s="22" customFormat="1" ht="16.5" customHeight="1" x14ac:dyDescent="0.25">
      <c r="B31" s="24"/>
      <c r="C31" s="315"/>
      <c r="D31" s="315"/>
      <c r="E31" s="315"/>
      <c r="F31" s="315"/>
      <c r="G31" s="315"/>
      <c r="H31" s="315"/>
      <c r="I31" s="316"/>
      <c r="J31" s="324"/>
      <c r="K31" s="325"/>
      <c r="L31" s="325"/>
      <c r="M31" s="325"/>
      <c r="N31" s="325"/>
      <c r="O31" s="325"/>
      <c r="P31" s="24"/>
    </row>
    <row r="32" spans="2:18" s="22" customFormat="1" ht="22.5" customHeight="1" x14ac:dyDescent="0.25">
      <c r="B32" s="24"/>
      <c r="C32" s="315"/>
      <c r="D32" s="315"/>
      <c r="E32" s="315"/>
      <c r="F32" s="315"/>
      <c r="G32" s="315"/>
      <c r="H32" s="315"/>
      <c r="I32" s="316"/>
      <c r="J32" s="326" t="s">
        <v>61</v>
      </c>
      <c r="K32" s="327"/>
      <c r="L32" s="327"/>
      <c r="M32" s="327"/>
      <c r="N32" s="327"/>
      <c r="O32" s="327"/>
      <c r="P32" s="24"/>
    </row>
    <row r="33" spans="2:16" s="22" customFormat="1" ht="16.5" customHeight="1" x14ac:dyDescent="0.25">
      <c r="B33" s="24"/>
      <c r="C33" s="315"/>
      <c r="D33" s="315"/>
      <c r="E33" s="315"/>
      <c r="F33" s="315"/>
      <c r="G33" s="315"/>
      <c r="H33" s="315"/>
      <c r="I33" s="316"/>
      <c r="J33" s="320"/>
      <c r="K33" s="321"/>
      <c r="L33" s="321"/>
      <c r="M33" s="321"/>
      <c r="N33" s="321"/>
      <c r="O33" s="321"/>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5.75" customHeight="1" x14ac:dyDescent="0.25">
      <c r="B37" s="24"/>
      <c r="C37" s="315"/>
      <c r="D37" s="315"/>
      <c r="E37" s="315"/>
      <c r="F37" s="315"/>
      <c r="G37" s="315"/>
      <c r="H37" s="315"/>
      <c r="I37" s="316"/>
      <c r="J37" s="322"/>
      <c r="K37" s="323"/>
      <c r="L37" s="323"/>
      <c r="M37" s="323"/>
      <c r="N37" s="323"/>
      <c r="O37" s="323"/>
      <c r="P37" s="24"/>
    </row>
    <row r="38" spans="2:16" s="22" customFormat="1" ht="15.75" customHeight="1" x14ac:dyDescent="0.25">
      <c r="B38" s="24"/>
      <c r="C38" s="315"/>
      <c r="D38" s="315"/>
      <c r="E38" s="315"/>
      <c r="F38" s="315"/>
      <c r="G38" s="315"/>
      <c r="H38" s="315"/>
      <c r="I38" s="316"/>
      <c r="J38" s="322"/>
      <c r="K38" s="323"/>
      <c r="L38" s="323"/>
      <c r="M38" s="323"/>
      <c r="N38" s="323"/>
      <c r="O38" s="323"/>
      <c r="P38" s="24"/>
    </row>
    <row r="39" spans="2:16" s="22" customFormat="1" ht="16.5" customHeight="1" x14ac:dyDescent="0.25">
      <c r="B39" s="24"/>
      <c r="C39" s="315"/>
      <c r="D39" s="315"/>
      <c r="E39" s="315"/>
      <c r="F39" s="315"/>
      <c r="G39" s="315"/>
      <c r="H39" s="315"/>
      <c r="I39" s="316"/>
      <c r="J39" s="324"/>
      <c r="K39" s="325"/>
      <c r="L39" s="325"/>
      <c r="M39" s="325"/>
      <c r="N39" s="325"/>
      <c r="O39" s="325"/>
      <c r="P39" s="24"/>
    </row>
    <row r="40" spans="2:16" s="22" customFormat="1" ht="15.75" customHeight="1" x14ac:dyDescent="0.25">
      <c r="B40" s="24"/>
      <c r="C40" s="315"/>
      <c r="D40" s="315"/>
      <c r="E40" s="315"/>
      <c r="F40" s="315"/>
      <c r="G40" s="315"/>
      <c r="H40" s="315"/>
      <c r="I40" s="316"/>
      <c r="J40" s="326" t="s">
        <v>7</v>
      </c>
      <c r="K40" s="327"/>
      <c r="L40" s="327"/>
      <c r="M40" s="327"/>
      <c r="N40" s="327"/>
      <c r="O40" s="327"/>
      <c r="P40" s="24"/>
    </row>
    <row r="41" spans="2:16" s="22" customFormat="1" ht="16.5" customHeight="1" x14ac:dyDescent="0.25">
      <c r="B41" s="24"/>
      <c r="C41" s="315"/>
      <c r="D41" s="315"/>
      <c r="E41" s="315"/>
      <c r="F41" s="315"/>
      <c r="G41" s="315"/>
      <c r="H41" s="315"/>
      <c r="I41" s="316"/>
      <c r="J41" s="421" t="s">
        <v>111</v>
      </c>
      <c r="K41" s="321"/>
      <c r="L41" s="321"/>
      <c r="M41" s="321"/>
      <c r="N41" s="321"/>
      <c r="O41" s="321"/>
      <c r="P41" s="24"/>
    </row>
    <row r="42" spans="2:16" s="22" customFormat="1" ht="16.5" customHeight="1" x14ac:dyDescent="0.25">
      <c r="B42" s="17"/>
      <c r="C42" s="25"/>
      <c r="D42" s="25"/>
      <c r="E42" s="25"/>
      <c r="F42" s="25"/>
      <c r="G42" s="25"/>
      <c r="H42" s="25"/>
      <c r="I42" s="25"/>
      <c r="J42" s="25"/>
      <c r="K42" s="25"/>
      <c r="L42" s="25"/>
      <c r="M42" s="25"/>
      <c r="N42" s="25"/>
      <c r="O42" s="25"/>
      <c r="P42" s="17"/>
    </row>
    <row r="43" spans="2:16" s="27" customFormat="1" ht="15" customHeight="1" x14ac:dyDescent="0.25">
      <c r="B43" s="26"/>
      <c r="C43" s="310" t="s">
        <v>9</v>
      </c>
      <c r="D43" s="311"/>
      <c r="E43" s="311"/>
      <c r="F43" s="311"/>
      <c r="G43" s="311"/>
      <c r="H43" s="311"/>
      <c r="I43" s="311"/>
      <c r="J43" s="311"/>
      <c r="K43" s="311"/>
      <c r="L43" s="311"/>
      <c r="M43" s="311"/>
      <c r="N43" s="311"/>
      <c r="O43" s="312"/>
      <c r="P43" s="26"/>
    </row>
    <row r="44" spans="2:16" s="27" customFormat="1" x14ac:dyDescent="0.25">
      <c r="B44" s="26"/>
      <c r="C44" s="62" t="s">
        <v>8</v>
      </c>
      <c r="D44" s="63" t="str">
        <f>IF(J20="MENSUAL","ENERO",IF(J20="TRIMESTRAL","MARZO",IF(J20="SEMESTRAL","JUNIO",IF(J20="ANUAL",2017,""))))</f>
        <v>JUNIO</v>
      </c>
      <c r="E44" s="63" t="str">
        <f>IF(J20="MENSUAL","FEBRERO",IF(J20="TRIMESTRAL","JUNIO",IF(J20="SEMESTRAL","DICIEMBRE","")))</f>
        <v>DICIEMBRE</v>
      </c>
      <c r="F44" s="63" t="str">
        <f>IF(J20="MENSUAL","MARZO",IF(J20="TRIMESTRAL","SEPTIEMBRE",""))</f>
        <v/>
      </c>
      <c r="G44" s="63" t="str">
        <f>IF(J20="MENSUAL","ABRIL",IF(J20="TRIMESTRAL","DICIEMBRE",""))</f>
        <v/>
      </c>
      <c r="H44" s="63" t="str">
        <f>IF(J20="MENSUAL","MAYO","")</f>
        <v/>
      </c>
      <c r="I44" s="63" t="str">
        <f>IF(J20="MENSUAL","JUNIO","")</f>
        <v/>
      </c>
      <c r="J44" s="63" t="str">
        <f>IF(J20="MENSUAL","JULIO","")</f>
        <v/>
      </c>
      <c r="K44" s="63" t="str">
        <f>IF(J20="MENSUAL","AGOSTO","")</f>
        <v/>
      </c>
      <c r="L44" s="63" t="str">
        <f>IF(J20="MENSUAL","SEPTIEMBRE","")</f>
        <v/>
      </c>
      <c r="M44" s="63" t="str">
        <f>IF(J20="MENSUAL","OCTUBRE","")</f>
        <v/>
      </c>
      <c r="N44" s="63" t="str">
        <f>IF(J20="MENSUAL","NOVIEMBRE","")</f>
        <v/>
      </c>
      <c r="O44" s="63" t="str">
        <f>IF(J20="MENSUAL","DICIEMBRE","")</f>
        <v/>
      </c>
      <c r="P44" s="26"/>
    </row>
    <row r="45" spans="2:16" s="27" customFormat="1" ht="37.5" customHeight="1" x14ac:dyDescent="0.25">
      <c r="B45" s="26"/>
      <c r="C45" s="56" t="str">
        <f>G18</f>
        <v>Número de registros calificados otorgados</v>
      </c>
      <c r="D45" s="2"/>
      <c r="E45" s="2"/>
      <c r="F45" s="2"/>
      <c r="G45" s="2"/>
      <c r="H45" s="2"/>
      <c r="I45" s="2"/>
      <c r="J45" s="2"/>
      <c r="K45" s="2"/>
      <c r="L45" s="2"/>
      <c r="M45" s="2"/>
      <c r="N45" s="2"/>
      <c r="O45" s="2"/>
      <c r="P45" s="26"/>
    </row>
    <row r="46" spans="2:16" s="27" customFormat="1" ht="37.5" customHeight="1" x14ac:dyDescent="0.25">
      <c r="B46" s="26"/>
      <c r="C46" s="56" t="str">
        <f>G19</f>
        <v>Número de solicitud de registros calificados *100</v>
      </c>
      <c r="D46" s="2"/>
      <c r="E46" s="2"/>
      <c r="F46" s="2"/>
      <c r="G46" s="2"/>
      <c r="H46" s="2"/>
      <c r="I46" s="2"/>
      <c r="J46" s="2"/>
      <c r="K46" s="2"/>
      <c r="L46" s="2"/>
      <c r="M46" s="2"/>
      <c r="N46" s="2"/>
      <c r="O46" s="2"/>
      <c r="P46" s="28"/>
    </row>
    <row r="47" spans="2:16" s="27" customFormat="1" x14ac:dyDescent="0.25">
      <c r="B47" s="26"/>
      <c r="C47" s="3" t="s">
        <v>10</v>
      </c>
      <c r="D47" s="29" t="str">
        <f>IFERROR(IF($E$17=1,D45/D46,IF($E$17=2,D45,"")),"")</f>
        <v/>
      </c>
      <c r="E47" s="29" t="str">
        <f t="shared" ref="E47:O47" si="0">IFERROR(IF($E$17=1,E45/E46,IF($E$17=2,E45,"")),"")</f>
        <v/>
      </c>
      <c r="F47" s="29" t="str">
        <f t="shared" si="0"/>
        <v/>
      </c>
      <c r="G47" s="29" t="str">
        <f t="shared" si="0"/>
        <v/>
      </c>
      <c r="H47" s="29" t="str">
        <f t="shared" si="0"/>
        <v/>
      </c>
      <c r="I47" s="29" t="str">
        <f t="shared" si="0"/>
        <v/>
      </c>
      <c r="J47" s="29" t="str">
        <f t="shared" si="0"/>
        <v/>
      </c>
      <c r="K47" s="29" t="str">
        <f t="shared" si="0"/>
        <v/>
      </c>
      <c r="L47" s="29" t="str">
        <f t="shared" si="0"/>
        <v/>
      </c>
      <c r="M47" s="29" t="str">
        <f t="shared" si="0"/>
        <v/>
      </c>
      <c r="N47" s="29" t="str">
        <f t="shared" si="0"/>
        <v/>
      </c>
      <c r="O47" s="29" t="str">
        <f t="shared" si="0"/>
        <v/>
      </c>
      <c r="P47" s="26"/>
    </row>
    <row r="48" spans="2:16" s="27" customFormat="1" x14ac:dyDescent="0.25">
      <c r="B48" s="26"/>
      <c r="C48" s="4" t="s">
        <v>22</v>
      </c>
      <c r="D48"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8" s="84">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1</v>
      </c>
      <c r="F48" s="84" t="str">
        <f>IF(AND(N20="ANUAL",J20="MENSUAL"),N17/12+E48,IF(AND(N20="ANUAL",J20="TRIMESTRAL"),N17/4+E48,IF(AND(N20="SEMESTRAL",J20="MENSUAL"),N17/6+E48,IF(AND(N20="SEMESTRAL",J20="TRIMESTRAL"),N17/2,IF(AND(N20="TRIMESTRAL",J20="MENSUAL"),N17/3+E48,IF(AND(N20="TRIMESTRAL",J20="TRIMESTRAL"),N17,IF(AND(N20="MENSUAL",J20="MENSUAL"),N17,"")))))))</f>
        <v/>
      </c>
      <c r="G48" s="84" t="str">
        <f>IF(AND(N20="ANUAL",J20="MENSUAL"),N17/12+F48,IF(AND(N20="ANUAL",J20="TRIMESTRAL"),N17/4+F48,IF(AND(N20="SEMESTRAL",J20="MENSUAL"),N17/6+F48,IF(AND(N20="SEMESTRAL",J20="TRIMESTRAL"),N17/2+F48,IF(AND(N20="TRIMESTRAL",J20="MENSUAL"),N17/3,IF(AND(N20="TRIMESTRAL",J20="TRIMESTRAL"),N17,IF(AND(N20="MENSUAL",J20="MENSUAL"),N17,"")))))))</f>
        <v/>
      </c>
      <c r="H48" s="84" t="str">
        <f>IF(AND($N$20="ANUAL",$J$20="MENSUAL"),$N$17/12+G48,IF(AND(N20="SEMESTRAL",J20="MENSUAL"),N17/6+G48,IF(AND(N20="TRIMESTRAL",J20="MENSUAL"),N17/3+G48,IF(AND(N20="MENSUAL",J20="MENSUAL"),N17,""))))</f>
        <v/>
      </c>
      <c r="I48" s="84" t="str">
        <f>IF(AND($N$20="ANUAL",$J$20="MENSUAL"),$N$17/12+H48,IF(AND(N20="SEMESTRAL",J20="MENSUAL"),N17/6+H48,IF(AND(N20="TRIMESTRAL",J20="MENSUAL"),N17/3+H48,IF(AND(N20="MENSUAL",J20="MENSUAL"),N17,""))))</f>
        <v/>
      </c>
      <c r="J48" s="84" t="str">
        <f>IF(AND($N$20="ANUAL",$J$20="MENSUAL"),$N$17/12+I48,IF(AND(N20="SEMESTRAL",J20="MENSUAL"),N17/6,IF(AND(N20="TRIMESTRAL",J20="MENSUAL"),N17/3,IF(AND(N20="MENSUAL",J20="MENSUAL"),N17,""))))</f>
        <v/>
      </c>
      <c r="K48" s="84" t="str">
        <f>IF(AND($N$20="ANUAL",$J$20="MENSUAL"),$N$17/12+J48,IF(AND(N20="SEMESTRAL",J20="MENSUAL"),N17/6+J48,IF(AND(N20="TRIMESTRAL",J20="MENSUAL"),N17/3+J48,IF(AND(N20="MENSUAL",J20="MENSUAL"),N17,""))))</f>
        <v/>
      </c>
      <c r="L48" s="84" t="str">
        <f>IF(AND($N$20="ANUAL",$J$20="MENSUAL"),$N$17/12+K48,IF(AND(N20="SEMESTRAL",J20="MENSUAL"),N17/6+K48,IF(AND(N20="TRIMESTRAL",J20="MENSUAL"),N17/3+K48,IF(AND(N20="MENSUAL",J20="MENSUAL"),N17,""))))</f>
        <v/>
      </c>
      <c r="M48" s="84" t="str">
        <f>IF(AND($N$20="ANUAL",$J$20="MENSUAL"),$N$17/12+L48,IF(AND(N20="SEMESTRAL",J20="MENSUAL"),N17/6+L48,IF(AND(N20="TRIMESTRAL",J20="MENSUAL"),N17/3,IF(AND(N20="MENSUAL",J20="MENSUAL"),N17,""))))</f>
        <v/>
      </c>
      <c r="N48" s="84" t="str">
        <f>IF(AND($N$20="ANUAL",$J$20="MENSUAL"),$N$17/12+M48,IF(AND(N20="SEMESTRAL",J20="MENSUAL"),N17/6+M48,IF(AND(N20="TRIMESTRAL",J20="MENSUAL"),N17/3+M48,IF(AND(N20="MENSUAL",J20="MENSUAL"),N17,""))))</f>
        <v/>
      </c>
      <c r="O48" s="84" t="str">
        <f>IF(AND($N$20="ANUAL",$J$20="MENSUAL"),$N$17/12+N48,IF(AND(N20="SEMESTRAL",J20="MENSUAL"),N17/6+N48,IF(AND(N20="TRIMESTRAL",J20="MENSUAL"),N17/3+N48,IF(AND(N20="MENSUAL",J20="MENSUAL"),N17,""))))</f>
        <v/>
      </c>
      <c r="P48" s="26"/>
    </row>
    <row r="49" spans="2:16" s="27" customFormat="1" x14ac:dyDescent="0.25">
      <c r="B49" s="26"/>
      <c r="C49" s="7"/>
      <c r="D49" s="7"/>
      <c r="E49" s="7"/>
      <c r="F49" s="7"/>
      <c r="G49" s="7"/>
      <c r="H49" s="7"/>
      <c r="I49" s="7"/>
      <c r="J49" s="7"/>
      <c r="K49" s="7"/>
      <c r="L49" s="7"/>
      <c r="M49" s="7"/>
      <c r="N49" s="7"/>
      <c r="O49" s="7"/>
      <c r="P49" s="26"/>
    </row>
  </sheetData>
  <sheetProtection algorithmName="SHA-512" hashValue="K+xfTxZ0pePz1vh11Tn7L7fjBLkql4Mu5XIQXxqb9p93nAZMS5TOCPnj4vWVj89szXBpfklAHEPv6KSq3+czWQ==" saltValue="Zf7DVmEXtWNjWpvfWeDoJQ==" spinCount="100000" sheet="1" objects="1" scenarios="1"/>
  <customSheetViews>
    <customSheetView guid="{E72066E1-2E2A-4698-9EFF-16A0125F33B6}" scale="80" fitToPage="1">
      <selection activeCell="E56" sqref="E56"/>
      <pageMargins left="0.7" right="0.7" top="0.75" bottom="0.75" header="0.3" footer="0.3"/>
      <pageSetup paperSize="5" scale="74" fitToHeight="0" orientation="landscape" r:id="rId1"/>
    </customSheetView>
    <customSheetView guid="{34CE63CC-8C1B-460F-A260-1A12A31AF742}" scale="80" fitToPage="1">
      <selection activeCell="E56" sqref="E56"/>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1"/>
    <mergeCell ref="J32:O32"/>
    <mergeCell ref="J33:O39"/>
    <mergeCell ref="J40:O40"/>
    <mergeCell ref="C43:O43"/>
    <mergeCell ref="C23:O23"/>
    <mergeCell ref="C24:I41"/>
    <mergeCell ref="J24:O24"/>
    <mergeCell ref="J41:O4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232</v>
      </c>
      <c r="L12" s="344"/>
      <c r="M12" s="344"/>
      <c r="N12" s="344"/>
      <c r="O12" s="344"/>
      <c r="P12" s="24"/>
    </row>
    <row r="13" spans="2:16" s="22" customFormat="1" x14ac:dyDescent="0.25">
      <c r="B13" s="24"/>
      <c r="C13" s="332" t="s">
        <v>55</v>
      </c>
      <c r="D13" s="332"/>
      <c r="E13" s="345" t="s">
        <v>229</v>
      </c>
      <c r="F13" s="346"/>
      <c r="G13" s="346"/>
      <c r="H13" s="346"/>
      <c r="I13" s="346"/>
      <c r="J13" s="346"/>
      <c r="K13" s="346"/>
      <c r="L13" s="346"/>
      <c r="M13" s="346"/>
      <c r="N13" s="346"/>
      <c r="O13" s="346"/>
      <c r="P13" s="24"/>
    </row>
    <row r="14" spans="2:16" s="22" customFormat="1" x14ac:dyDescent="0.25">
      <c r="B14" s="24"/>
      <c r="C14" s="332" t="s">
        <v>21</v>
      </c>
      <c r="D14" s="332"/>
      <c r="E14" s="345" t="s">
        <v>111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8" s="22" customFormat="1" ht="33.75" customHeight="1" x14ac:dyDescent="0.25">
      <c r="B17" s="24"/>
      <c r="C17" s="332" t="s">
        <v>4</v>
      </c>
      <c r="D17" s="332"/>
      <c r="E17" s="336">
        <v>1</v>
      </c>
      <c r="F17" s="337"/>
      <c r="G17" s="338"/>
      <c r="H17" s="332" t="s">
        <v>164</v>
      </c>
      <c r="I17" s="332"/>
      <c r="J17" s="335" t="s">
        <v>36</v>
      </c>
      <c r="K17" s="301"/>
      <c r="L17" s="332" t="s">
        <v>3</v>
      </c>
      <c r="M17" s="332"/>
      <c r="N17" s="344">
        <v>1</v>
      </c>
      <c r="O17" s="344"/>
      <c r="P17" s="319"/>
      <c r="Q17" s="422"/>
      <c r="R17" s="422"/>
    </row>
    <row r="18" spans="2:18" s="22" customFormat="1" ht="20.25" customHeight="1" x14ac:dyDescent="0.25">
      <c r="B18" s="24"/>
      <c r="C18" s="332" t="s">
        <v>2</v>
      </c>
      <c r="D18" s="332"/>
      <c r="E18" s="332" t="s">
        <v>24</v>
      </c>
      <c r="F18" s="332"/>
      <c r="G18" s="301" t="s">
        <v>239</v>
      </c>
      <c r="H18" s="303"/>
      <c r="I18" s="303"/>
      <c r="J18" s="303"/>
      <c r="K18" s="303"/>
      <c r="L18" s="303"/>
      <c r="M18" s="303"/>
      <c r="N18" s="303"/>
      <c r="O18" s="303"/>
      <c r="P18" s="319"/>
    </row>
    <row r="19" spans="2:18" s="22" customFormat="1" ht="15.75" customHeight="1" x14ac:dyDescent="0.25">
      <c r="B19" s="24"/>
      <c r="C19" s="332"/>
      <c r="D19" s="332"/>
      <c r="E19" s="332" t="s">
        <v>25</v>
      </c>
      <c r="F19" s="332"/>
      <c r="G19" s="339" t="s">
        <v>234</v>
      </c>
      <c r="H19" s="331"/>
      <c r="I19" s="331"/>
      <c r="J19" s="331"/>
      <c r="K19" s="331"/>
      <c r="L19" s="331"/>
      <c r="M19" s="331"/>
      <c r="N19" s="331"/>
      <c r="O19" s="331"/>
      <c r="P19" s="17"/>
    </row>
    <row r="20" spans="2:18" s="22" customFormat="1" ht="15.75" customHeight="1" x14ac:dyDescent="0.25">
      <c r="B20" s="24"/>
      <c r="C20" s="332" t="s">
        <v>12</v>
      </c>
      <c r="D20" s="332"/>
      <c r="E20" s="477" t="s">
        <v>240</v>
      </c>
      <c r="F20" s="477"/>
      <c r="G20" s="332" t="s">
        <v>5</v>
      </c>
      <c r="H20" s="332"/>
      <c r="I20" s="332"/>
      <c r="J20" s="331" t="s">
        <v>15</v>
      </c>
      <c r="K20" s="331"/>
      <c r="L20" s="332" t="s">
        <v>17</v>
      </c>
      <c r="M20" s="332"/>
      <c r="N20" s="331" t="s">
        <v>16</v>
      </c>
      <c r="O20" s="331"/>
      <c r="P20" s="17"/>
    </row>
    <row r="21" spans="2:18" s="22" customFormat="1" ht="15.75" customHeight="1" x14ac:dyDescent="0.25">
      <c r="B21" s="24"/>
      <c r="C21" s="332"/>
      <c r="D21" s="332"/>
      <c r="E21" s="478"/>
      <c r="F21" s="478"/>
      <c r="G21" s="332"/>
      <c r="H21" s="332"/>
      <c r="I21" s="332"/>
      <c r="J21" s="331"/>
      <c r="K21" s="331"/>
      <c r="L21" s="332"/>
      <c r="M21" s="332"/>
      <c r="N21" s="331"/>
      <c r="O21" s="331"/>
      <c r="P21" s="17"/>
    </row>
    <row r="22" spans="2:18" s="20" customFormat="1" ht="15.75" customHeight="1" x14ac:dyDescent="0.25">
      <c r="B22" s="17"/>
      <c r="C22" s="15"/>
      <c r="D22" s="15"/>
      <c r="E22" s="105"/>
      <c r="F22" s="105"/>
      <c r="G22" s="15"/>
      <c r="H22" s="15"/>
      <c r="I22" s="15"/>
      <c r="J22" s="105"/>
      <c r="K22" s="105"/>
      <c r="L22" s="15"/>
      <c r="M22" s="15"/>
      <c r="N22" s="105"/>
      <c r="O22" s="105"/>
      <c r="P22" s="17"/>
    </row>
    <row r="23" spans="2:18" s="22" customFormat="1" ht="15" customHeight="1" x14ac:dyDescent="0.25">
      <c r="B23" s="24"/>
      <c r="C23" s="313" t="s">
        <v>6</v>
      </c>
      <c r="D23" s="313"/>
      <c r="E23" s="313"/>
      <c r="F23" s="313"/>
      <c r="G23" s="313"/>
      <c r="H23" s="313"/>
      <c r="I23" s="313"/>
      <c r="J23" s="314"/>
      <c r="K23" s="314"/>
      <c r="L23" s="314"/>
      <c r="M23" s="314"/>
      <c r="N23" s="314"/>
      <c r="O23" s="314"/>
      <c r="P23" s="17"/>
    </row>
    <row r="24" spans="2:18" s="22" customFormat="1" ht="15" customHeight="1" x14ac:dyDescent="0.25">
      <c r="B24" s="24"/>
      <c r="C24" s="315"/>
      <c r="D24" s="315"/>
      <c r="E24" s="315"/>
      <c r="F24" s="315"/>
      <c r="G24" s="315"/>
      <c r="H24" s="315"/>
      <c r="I24" s="316"/>
      <c r="J24" s="364" t="s">
        <v>58</v>
      </c>
      <c r="K24" s="318"/>
      <c r="L24" s="318"/>
      <c r="M24" s="318"/>
      <c r="N24" s="318"/>
      <c r="O24" s="318"/>
      <c r="P24" s="319"/>
    </row>
    <row r="25" spans="2:18" s="22" customFormat="1" ht="16.5" customHeight="1" x14ac:dyDescent="0.25">
      <c r="B25" s="24"/>
      <c r="C25" s="315"/>
      <c r="D25" s="315"/>
      <c r="E25" s="315"/>
      <c r="F25" s="315"/>
      <c r="G25" s="315"/>
      <c r="H25" s="315"/>
      <c r="I25" s="316"/>
      <c r="J25" s="320"/>
      <c r="K25" s="321"/>
      <c r="L25" s="321"/>
      <c r="M25" s="321"/>
      <c r="N25" s="321"/>
      <c r="O25" s="321"/>
      <c r="P25" s="319"/>
    </row>
    <row r="26" spans="2:18" s="22" customFormat="1" ht="15.75" customHeight="1" x14ac:dyDescent="0.25">
      <c r="B26" s="24"/>
      <c r="C26" s="315"/>
      <c r="D26" s="315"/>
      <c r="E26" s="315"/>
      <c r="F26" s="315"/>
      <c r="G26" s="315"/>
      <c r="H26" s="315"/>
      <c r="I26" s="316"/>
      <c r="J26" s="322"/>
      <c r="K26" s="323"/>
      <c r="L26" s="323"/>
      <c r="M26" s="323"/>
      <c r="N26" s="323"/>
      <c r="O26" s="323"/>
      <c r="P26" s="24"/>
    </row>
    <row r="27" spans="2:18" s="22" customFormat="1" ht="15.75" customHeight="1" x14ac:dyDescent="0.25">
      <c r="B27" s="24"/>
      <c r="C27" s="315"/>
      <c r="D27" s="315"/>
      <c r="E27" s="315"/>
      <c r="F27" s="315"/>
      <c r="G27" s="315"/>
      <c r="H27" s="315"/>
      <c r="I27" s="316"/>
      <c r="J27" s="322"/>
      <c r="K27" s="323"/>
      <c r="L27" s="323"/>
      <c r="M27" s="323"/>
      <c r="N27" s="323"/>
      <c r="O27" s="323"/>
      <c r="P27" s="24"/>
    </row>
    <row r="28" spans="2:18" s="22" customFormat="1" ht="15.75" customHeight="1" x14ac:dyDescent="0.25">
      <c r="B28" s="24"/>
      <c r="C28" s="315"/>
      <c r="D28" s="315"/>
      <c r="E28" s="315"/>
      <c r="F28" s="315"/>
      <c r="G28" s="315"/>
      <c r="H28" s="315"/>
      <c r="I28" s="316"/>
      <c r="J28" s="322"/>
      <c r="K28" s="323"/>
      <c r="L28" s="323"/>
      <c r="M28" s="323"/>
      <c r="N28" s="323"/>
      <c r="O28" s="323"/>
      <c r="P28" s="24"/>
    </row>
    <row r="29" spans="2:18" s="22" customFormat="1" ht="15.75" customHeight="1" x14ac:dyDescent="0.25">
      <c r="B29" s="24"/>
      <c r="C29" s="315"/>
      <c r="D29" s="315"/>
      <c r="E29" s="315"/>
      <c r="F29" s="315"/>
      <c r="G29" s="315"/>
      <c r="H29" s="315"/>
      <c r="I29" s="316"/>
      <c r="J29" s="322"/>
      <c r="K29" s="323"/>
      <c r="L29" s="323"/>
      <c r="M29" s="323"/>
      <c r="N29" s="323"/>
      <c r="O29" s="323"/>
      <c r="P29" s="24"/>
    </row>
    <row r="30" spans="2:18" s="22" customFormat="1" ht="19.5" customHeight="1" x14ac:dyDescent="0.25">
      <c r="B30" s="24"/>
      <c r="C30" s="315"/>
      <c r="D30" s="315"/>
      <c r="E30" s="315"/>
      <c r="F30" s="315"/>
      <c r="G30" s="315"/>
      <c r="H30" s="315"/>
      <c r="I30" s="316"/>
      <c r="J30" s="324"/>
      <c r="K30" s="325"/>
      <c r="L30" s="325"/>
      <c r="M30" s="325"/>
      <c r="N30" s="325"/>
      <c r="O30" s="325"/>
      <c r="P30" s="24"/>
    </row>
    <row r="31" spans="2:18" s="22" customFormat="1" ht="15.75" customHeight="1" x14ac:dyDescent="0.25">
      <c r="B31" s="24"/>
      <c r="C31" s="315"/>
      <c r="D31" s="315"/>
      <c r="E31" s="315"/>
      <c r="F31" s="315"/>
      <c r="G31" s="315"/>
      <c r="H31" s="315"/>
      <c r="I31" s="316"/>
      <c r="J31" s="326" t="s">
        <v>61</v>
      </c>
      <c r="K31" s="327"/>
      <c r="L31" s="327"/>
      <c r="M31" s="327"/>
      <c r="N31" s="327"/>
      <c r="O31" s="327"/>
      <c r="P31" s="24"/>
    </row>
    <row r="32" spans="2:18"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5.75" customHeight="1" x14ac:dyDescent="0.25">
      <c r="B37" s="24"/>
      <c r="C37" s="315"/>
      <c r="D37" s="315"/>
      <c r="E37" s="315"/>
      <c r="F37" s="315"/>
      <c r="G37" s="315"/>
      <c r="H37" s="315"/>
      <c r="I37" s="316"/>
      <c r="J37" s="326" t="s">
        <v>7</v>
      </c>
      <c r="K37" s="327"/>
      <c r="L37" s="327"/>
      <c r="M37" s="327"/>
      <c r="N37" s="327"/>
      <c r="O37" s="327"/>
      <c r="P37" s="24"/>
    </row>
    <row r="38" spans="2:16" s="22" customFormat="1" ht="16.5" customHeight="1" x14ac:dyDescent="0.25">
      <c r="B38" s="24"/>
      <c r="C38" s="315"/>
      <c r="D38" s="315"/>
      <c r="E38" s="315"/>
      <c r="F38" s="315"/>
      <c r="G38" s="315"/>
      <c r="H38" s="315"/>
      <c r="I38" s="316"/>
      <c r="J38" s="421" t="s">
        <v>111</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103" t="s">
        <v>8</v>
      </c>
      <c r="D41" s="104" t="str">
        <f>IF(J20="MENSUAL","ENERO",IF(J20="TRIMESTRAL","MARZO",IF(J20="SEMESTRAL","JUNIO",IF(J20="ANUAL",2017,""))))</f>
        <v>JUNIO</v>
      </c>
      <c r="E41" s="104" t="str">
        <f>IF(J20="MENSUAL","FEBRERO",IF(J20="TRIMESTRAL","JUNIO",IF(J20="SEMESTRAL","DICIEMBRE","")))</f>
        <v>DICIEMBRE</v>
      </c>
      <c r="F41" s="104" t="str">
        <f>IF(J20="MENSUAL","MARZO",IF(J20="TRIMESTRAL","SEPTIEMBRE",""))</f>
        <v/>
      </c>
      <c r="G41" s="104" t="str">
        <f>IF(J20="MENSUAL","ABRIL",IF(J20="TRIMESTRAL","DICIEMBRE",""))</f>
        <v/>
      </c>
      <c r="H41" s="104" t="str">
        <f>IF(J20="MENSUAL","MAYO","")</f>
        <v/>
      </c>
      <c r="I41" s="104" t="str">
        <f>IF(J20="MENSUAL","JUNIO","")</f>
        <v/>
      </c>
      <c r="J41" s="104" t="str">
        <f>IF(J20="MENSUAL","JULIO","")</f>
        <v/>
      </c>
      <c r="K41" s="104" t="str">
        <f>IF(J20="MENSUAL","AGOSTO","")</f>
        <v/>
      </c>
      <c r="L41" s="104" t="str">
        <f>IF(J20="MENSUAL","SEPTIEMBRE","")</f>
        <v/>
      </c>
      <c r="M41" s="104" t="str">
        <f>IF(J20="MENSUAL","OCTUBRE","")</f>
        <v/>
      </c>
      <c r="N41" s="104" t="str">
        <f>IF(J20="MENSUAL","NOVIEMBRE","")</f>
        <v/>
      </c>
      <c r="O41" s="104" t="str">
        <f>IF(J20="MENSUAL","DICIEMBRE","")</f>
        <v/>
      </c>
      <c r="P41" s="26"/>
    </row>
    <row r="42" spans="2:16" s="27" customFormat="1" ht="37.5" customHeight="1" x14ac:dyDescent="0.25">
      <c r="B42" s="26"/>
      <c r="C42" s="56" t="str">
        <f>G18</f>
        <v>Total de planes de mejoramiento consolidados</v>
      </c>
      <c r="D42" s="2"/>
      <c r="E42" s="2"/>
      <c r="F42" s="2"/>
      <c r="G42" s="2"/>
      <c r="H42" s="2"/>
      <c r="I42" s="2"/>
      <c r="J42" s="2"/>
      <c r="K42" s="2"/>
      <c r="L42" s="2"/>
      <c r="M42" s="2"/>
      <c r="N42" s="2"/>
      <c r="O42" s="2"/>
      <c r="P42" s="26"/>
    </row>
    <row r="43" spans="2:16" s="27" customFormat="1" ht="37.5" customHeight="1" x14ac:dyDescent="0.25">
      <c r="B43" s="26"/>
      <c r="C43" s="56" t="str">
        <f>G19</f>
        <v>Total de programas académicos * 100</v>
      </c>
      <c r="D43" s="2">
        <v>23</v>
      </c>
      <c r="E43" s="2">
        <v>23</v>
      </c>
      <c r="F43" s="2"/>
      <c r="G43" s="2"/>
      <c r="H43" s="2"/>
      <c r="I43" s="2"/>
      <c r="J43" s="2"/>
      <c r="K43" s="2"/>
      <c r="L43" s="2"/>
      <c r="M43" s="2"/>
      <c r="N43" s="2"/>
      <c r="O43" s="2"/>
      <c r="P43" s="28"/>
    </row>
    <row r="44" spans="2:16" s="27" customFormat="1" x14ac:dyDescent="0.25">
      <c r="B44" s="26"/>
      <c r="C44" s="3" t="s">
        <v>10</v>
      </c>
      <c r="D44" s="29">
        <f>IFERROR(IF($E$17=1,D42/D43,IF($E$17=2,D42,"")),"")</f>
        <v>0</v>
      </c>
      <c r="E44" s="29">
        <f t="shared" ref="E44:O44" si="0">IFERROR(IF($E$17=1,E42/E43,IF($E$17=2,E42,"")),"")</f>
        <v>0</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5" s="84">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v>
      </c>
      <c r="F45" s="84" t="str">
        <f>IF(AND(N20="ANUAL",J20="MENSUAL"),N17/12+E45,IF(AND(N20="ANUAL",J20="TRIMESTRAL"),N17/4+E45,IF(AND(N20="SEMESTRAL",J20="MENSUAL"),N17/6+E45,IF(AND(N20="SEMESTRAL",J20="TRIMESTRAL"),N17/2,IF(AND(N20="TRIMESTRAL",J20="MENSUAL"),N17/3+E45,IF(AND(N20="TRIMESTRAL",J20="TRIMESTRAL"),N17,IF(AND(N20="MENSUAL",J20="MENSUAL"),N17,"")))))))</f>
        <v/>
      </c>
      <c r="G45" s="84" t="str">
        <f>IF(AND(N20="ANUAL",J20="MENSUAL"),N17/12+F45,IF(AND(N20="ANUAL",J20="TRIMESTRAL"),N17/4+F45,IF(AND(N20="SEMESTRAL",J20="MENSUAL"),N17/6+F45,IF(AND(N20="SEMESTRAL",J20="TRIMESTRAL"),N17/2+F45,IF(AND(N20="TRIMESTRAL",J20="MENSUAL"),N17/3,IF(AND(N20="TRIMESTRAL",J20="TRIMESTRAL"),N17,IF(AND(N20="MENSUAL",J20="MENSUAL"),N17,"")))))))</f>
        <v/>
      </c>
      <c r="H45" s="84" t="str">
        <f>IF(AND($N$20="ANUAL",$J$20="MENSUAL"),$N$17/12+G45,IF(AND(N20="SEMESTRAL",J20="MENSUAL"),N17/6+G45,IF(AND(N20="TRIMESTRAL",J20="MENSUAL"),N17/3+G45,IF(AND(N20="MENSUAL",J20="MENSUAL"),N17,""))))</f>
        <v/>
      </c>
      <c r="I45" s="84" t="str">
        <f>IF(AND($N$20="ANUAL",$J$20="MENSUAL"),$N$17/12+H45,IF(AND(N20="SEMESTRAL",J20="MENSUAL"),N17/6+H45,IF(AND(N20="TRIMESTRAL",J20="MENSUAL"),N17/3+H45,IF(AND(N20="MENSUAL",J20="MENSUAL"),N17,""))))</f>
        <v/>
      </c>
      <c r="J45" s="84" t="str">
        <f>IF(AND($N$20="ANUAL",$J$20="MENSUAL"),$N$17/12+I45,IF(AND(N20="SEMESTRAL",J20="MENSUAL"),N17/6,IF(AND(N20="TRIMESTRAL",J20="MENSUAL"),N17/3,IF(AND(N20="MENSUAL",J20="MENSUAL"),N17,""))))</f>
        <v/>
      </c>
      <c r="K45" s="84" t="str">
        <f>IF(AND($N$20="ANUAL",$J$20="MENSUAL"),$N$17/12+J45,IF(AND(N20="SEMESTRAL",J20="MENSUAL"),N17/6+J45,IF(AND(N20="TRIMESTRAL",J20="MENSUAL"),N17/3+J45,IF(AND(N20="MENSUAL",J20="MENSUAL"),N17,""))))</f>
        <v/>
      </c>
      <c r="L45" s="84" t="str">
        <f>IF(AND($N$20="ANUAL",$J$20="MENSUAL"),$N$17/12+K45,IF(AND(N20="SEMESTRAL",J20="MENSUAL"),N17/6+K45,IF(AND(N20="TRIMESTRAL",J20="MENSUAL"),N17/3+K45,IF(AND(N20="MENSUAL",J20="MENSUAL"),N17,""))))</f>
        <v/>
      </c>
      <c r="M45" s="84" t="str">
        <f>IF(AND($N$20="ANUAL",$J$20="MENSUAL"),$N$17/12+L45,IF(AND(N20="SEMESTRAL",J20="MENSUAL"),N17/6+L45,IF(AND(N20="TRIMESTRAL",J20="MENSUAL"),N17/3,IF(AND(N20="MENSUAL",J20="MENSUAL"),N17,""))))</f>
        <v/>
      </c>
      <c r="N45" s="84" t="str">
        <f>IF(AND($N$20="ANUAL",$J$20="MENSUAL"),$N$17/12+M45,IF(AND(N20="SEMESTRAL",J20="MENSUAL"),N17/6+M45,IF(AND(N20="TRIMESTRAL",J20="MENSUAL"),N17/3+M45,IF(AND(N20="MENSUAL",J20="MENSUAL"),N17,""))))</f>
        <v/>
      </c>
      <c r="O45" s="84"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sheetData>
  <sheetProtection algorithmName="SHA-512" hashValue="xKWllGyTx/GDBlf+JpGM9HO0HwiDE2TKHFHAO/97nMY+QEuxFWtCOcAx7zJh4lT5BJBe6+99PtuOAAPJN3pUHg==" saltValue="v8bf3FzbqFKN628mv0QHFQ==" spinCount="100000" sheet="1" objects="1" scenarios="1"/>
  <mergeCells count="50">
    <mergeCell ref="P24:P25"/>
    <mergeCell ref="J25:O30"/>
    <mergeCell ref="J31:O31"/>
    <mergeCell ref="J32:O36"/>
    <mergeCell ref="J37:O37"/>
    <mergeCell ref="G20:I21"/>
    <mergeCell ref="J20:K21"/>
    <mergeCell ref="L20:M21"/>
    <mergeCell ref="C40:O40"/>
    <mergeCell ref="C23:O23"/>
    <mergeCell ref="C24:I38"/>
    <mergeCell ref="J24:O24"/>
    <mergeCell ref="J38:O38"/>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R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314</v>
      </c>
      <c r="L12" s="344"/>
      <c r="M12" s="344"/>
      <c r="N12" s="344"/>
      <c r="O12" s="344"/>
      <c r="P12" s="24"/>
    </row>
    <row r="13" spans="2:16" s="22" customFormat="1" x14ac:dyDescent="0.25">
      <c r="B13" s="24"/>
      <c r="C13" s="332" t="s">
        <v>55</v>
      </c>
      <c r="D13" s="332"/>
      <c r="E13" s="345" t="s">
        <v>229</v>
      </c>
      <c r="F13" s="346"/>
      <c r="G13" s="346"/>
      <c r="H13" s="346"/>
      <c r="I13" s="346"/>
      <c r="J13" s="346"/>
      <c r="K13" s="346"/>
      <c r="L13" s="346"/>
      <c r="M13" s="346"/>
      <c r="N13" s="346"/>
      <c r="O13" s="346"/>
      <c r="P13" s="24"/>
    </row>
    <row r="14" spans="2:16" s="22" customFormat="1" x14ac:dyDescent="0.25">
      <c r="B14" s="24"/>
      <c r="C14" s="332" t="s">
        <v>21</v>
      </c>
      <c r="D14" s="332"/>
      <c r="E14" s="345" t="s">
        <v>111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8" s="22" customFormat="1" ht="33.75" customHeight="1" x14ac:dyDescent="0.25">
      <c r="B17" s="24"/>
      <c r="C17" s="332" t="s">
        <v>4</v>
      </c>
      <c r="D17" s="332"/>
      <c r="E17" s="336">
        <v>1</v>
      </c>
      <c r="F17" s="337"/>
      <c r="G17" s="338"/>
      <c r="H17" s="332" t="s">
        <v>164</v>
      </c>
      <c r="I17" s="332"/>
      <c r="J17" s="335" t="s">
        <v>36</v>
      </c>
      <c r="K17" s="301"/>
      <c r="L17" s="332" t="s">
        <v>3</v>
      </c>
      <c r="M17" s="332"/>
      <c r="N17" s="344">
        <v>0.4</v>
      </c>
      <c r="O17" s="344"/>
      <c r="P17" s="319"/>
      <c r="Q17" s="422"/>
      <c r="R17" s="422"/>
    </row>
    <row r="18" spans="2:18" s="22" customFormat="1" ht="20.25" customHeight="1" x14ac:dyDescent="0.25">
      <c r="B18" s="24"/>
      <c r="C18" s="332" t="s">
        <v>2</v>
      </c>
      <c r="D18" s="332"/>
      <c r="E18" s="332" t="s">
        <v>24</v>
      </c>
      <c r="F18" s="332"/>
      <c r="G18" s="301" t="s">
        <v>317</v>
      </c>
      <c r="H18" s="303"/>
      <c r="I18" s="303"/>
      <c r="J18" s="303"/>
      <c r="K18" s="303"/>
      <c r="L18" s="303"/>
      <c r="M18" s="303"/>
      <c r="N18" s="303"/>
      <c r="O18" s="303"/>
      <c r="P18" s="319"/>
    </row>
    <row r="19" spans="2:18" s="22" customFormat="1" ht="15.75" customHeight="1" x14ac:dyDescent="0.25">
      <c r="B19" s="24"/>
      <c r="C19" s="332"/>
      <c r="D19" s="332"/>
      <c r="E19" s="332" t="s">
        <v>25</v>
      </c>
      <c r="F19" s="332"/>
      <c r="G19" s="339" t="s">
        <v>318</v>
      </c>
      <c r="H19" s="331"/>
      <c r="I19" s="331"/>
      <c r="J19" s="331"/>
      <c r="K19" s="331"/>
      <c r="L19" s="331"/>
      <c r="M19" s="331"/>
      <c r="N19" s="331"/>
      <c r="O19" s="331"/>
      <c r="P19" s="17"/>
    </row>
    <row r="20" spans="2:18" s="22" customFormat="1" ht="15.75" customHeight="1" x14ac:dyDescent="0.25">
      <c r="B20" s="24"/>
      <c r="C20" s="332" t="s">
        <v>12</v>
      </c>
      <c r="D20" s="332"/>
      <c r="E20" s="477" t="s">
        <v>501</v>
      </c>
      <c r="F20" s="477"/>
      <c r="G20" s="332" t="s">
        <v>5</v>
      </c>
      <c r="H20" s="332"/>
      <c r="I20" s="332"/>
      <c r="J20" s="331" t="s">
        <v>15</v>
      </c>
      <c r="K20" s="331"/>
      <c r="L20" s="332" t="s">
        <v>17</v>
      </c>
      <c r="M20" s="332"/>
      <c r="N20" s="331" t="s">
        <v>16</v>
      </c>
      <c r="O20" s="331"/>
      <c r="P20" s="17"/>
    </row>
    <row r="21" spans="2:18" s="22" customFormat="1" ht="15.75" customHeight="1" x14ac:dyDescent="0.25">
      <c r="B21" s="24"/>
      <c r="C21" s="332"/>
      <c r="D21" s="332"/>
      <c r="E21" s="478"/>
      <c r="F21" s="478"/>
      <c r="G21" s="332"/>
      <c r="H21" s="332"/>
      <c r="I21" s="332"/>
      <c r="J21" s="331"/>
      <c r="K21" s="331"/>
      <c r="L21" s="332"/>
      <c r="M21" s="332"/>
      <c r="N21" s="331"/>
      <c r="O21" s="331"/>
      <c r="P21" s="17"/>
    </row>
    <row r="22" spans="2:18" s="20" customFormat="1" ht="15.75" customHeight="1" x14ac:dyDescent="0.25">
      <c r="B22" s="17"/>
      <c r="C22" s="15"/>
      <c r="D22" s="15"/>
      <c r="E22" s="175"/>
      <c r="F22" s="175"/>
      <c r="G22" s="15"/>
      <c r="H22" s="15"/>
      <c r="I22" s="15"/>
      <c r="J22" s="175"/>
      <c r="K22" s="175"/>
      <c r="L22" s="15"/>
      <c r="M22" s="15"/>
      <c r="N22" s="175"/>
      <c r="O22" s="175"/>
      <c r="P22" s="17"/>
    </row>
    <row r="23" spans="2:18" s="22" customFormat="1" ht="15" customHeight="1" x14ac:dyDescent="0.25">
      <c r="B23" s="24"/>
      <c r="C23" s="313" t="s">
        <v>6</v>
      </c>
      <c r="D23" s="313"/>
      <c r="E23" s="313"/>
      <c r="F23" s="313"/>
      <c r="G23" s="313"/>
      <c r="H23" s="313"/>
      <c r="I23" s="313"/>
      <c r="J23" s="314"/>
      <c r="K23" s="314"/>
      <c r="L23" s="314"/>
      <c r="M23" s="314"/>
      <c r="N23" s="314"/>
      <c r="O23" s="314"/>
      <c r="P23" s="17"/>
    </row>
    <row r="24" spans="2:18" s="22" customFormat="1" ht="15" customHeight="1" x14ac:dyDescent="0.25">
      <c r="B24" s="24"/>
      <c r="C24" s="315"/>
      <c r="D24" s="315"/>
      <c r="E24" s="315"/>
      <c r="F24" s="315"/>
      <c r="G24" s="315"/>
      <c r="H24" s="315"/>
      <c r="I24" s="316"/>
      <c r="J24" s="364" t="s">
        <v>58</v>
      </c>
      <c r="K24" s="318"/>
      <c r="L24" s="318"/>
      <c r="M24" s="318"/>
      <c r="N24" s="318"/>
      <c r="O24" s="318"/>
      <c r="P24" s="319"/>
    </row>
    <row r="25" spans="2:18" s="22" customFormat="1" ht="16.5" customHeight="1" x14ac:dyDescent="0.25">
      <c r="B25" s="24"/>
      <c r="C25" s="315"/>
      <c r="D25" s="315"/>
      <c r="E25" s="315"/>
      <c r="F25" s="315"/>
      <c r="G25" s="315"/>
      <c r="H25" s="315"/>
      <c r="I25" s="316"/>
      <c r="J25" s="320"/>
      <c r="K25" s="321"/>
      <c r="L25" s="321"/>
      <c r="M25" s="321"/>
      <c r="N25" s="321"/>
      <c r="O25" s="321"/>
      <c r="P25" s="319"/>
    </row>
    <row r="26" spans="2:18" s="22" customFormat="1" ht="15.75" customHeight="1" x14ac:dyDescent="0.25">
      <c r="B26" s="24"/>
      <c r="C26" s="315"/>
      <c r="D26" s="315"/>
      <c r="E26" s="315"/>
      <c r="F26" s="315"/>
      <c r="G26" s="315"/>
      <c r="H26" s="315"/>
      <c r="I26" s="316"/>
      <c r="J26" s="322"/>
      <c r="K26" s="323"/>
      <c r="L26" s="323"/>
      <c r="M26" s="323"/>
      <c r="N26" s="323"/>
      <c r="O26" s="323"/>
      <c r="P26" s="24"/>
    </row>
    <row r="27" spans="2:18" s="22" customFormat="1" ht="15.75" customHeight="1" x14ac:dyDescent="0.25">
      <c r="B27" s="24"/>
      <c r="C27" s="315"/>
      <c r="D27" s="315"/>
      <c r="E27" s="315"/>
      <c r="F27" s="315"/>
      <c r="G27" s="315"/>
      <c r="H27" s="315"/>
      <c r="I27" s="316"/>
      <c r="J27" s="322"/>
      <c r="K27" s="323"/>
      <c r="L27" s="323"/>
      <c r="M27" s="323"/>
      <c r="N27" s="323"/>
      <c r="O27" s="323"/>
      <c r="P27" s="24"/>
    </row>
    <row r="28" spans="2:18" s="22" customFormat="1" ht="15.75" customHeight="1" x14ac:dyDescent="0.25">
      <c r="B28" s="24"/>
      <c r="C28" s="315"/>
      <c r="D28" s="315"/>
      <c r="E28" s="315"/>
      <c r="F28" s="315"/>
      <c r="G28" s="315"/>
      <c r="H28" s="315"/>
      <c r="I28" s="316"/>
      <c r="J28" s="322"/>
      <c r="K28" s="323"/>
      <c r="L28" s="323"/>
      <c r="M28" s="323"/>
      <c r="N28" s="323"/>
      <c r="O28" s="323"/>
      <c r="P28" s="24"/>
    </row>
    <row r="29" spans="2:18" s="22" customFormat="1" ht="15.75" customHeight="1" x14ac:dyDescent="0.25">
      <c r="B29" s="24"/>
      <c r="C29" s="315"/>
      <c r="D29" s="315"/>
      <c r="E29" s="315"/>
      <c r="F29" s="315"/>
      <c r="G29" s="315"/>
      <c r="H29" s="315"/>
      <c r="I29" s="316"/>
      <c r="J29" s="322"/>
      <c r="K29" s="323"/>
      <c r="L29" s="323"/>
      <c r="M29" s="323"/>
      <c r="N29" s="323"/>
      <c r="O29" s="323"/>
      <c r="P29" s="24"/>
    </row>
    <row r="30" spans="2:18" s="22" customFormat="1" ht="19.5" customHeight="1" x14ac:dyDescent="0.25">
      <c r="B30" s="24"/>
      <c r="C30" s="315"/>
      <c r="D30" s="315"/>
      <c r="E30" s="315"/>
      <c r="F30" s="315"/>
      <c r="G30" s="315"/>
      <c r="H30" s="315"/>
      <c r="I30" s="316"/>
      <c r="J30" s="324"/>
      <c r="K30" s="325"/>
      <c r="L30" s="325"/>
      <c r="M30" s="325"/>
      <c r="N30" s="325"/>
      <c r="O30" s="325"/>
      <c r="P30" s="24"/>
    </row>
    <row r="31" spans="2:18" s="22" customFormat="1" ht="15.75" customHeight="1" x14ac:dyDescent="0.25">
      <c r="B31" s="24"/>
      <c r="C31" s="315"/>
      <c r="D31" s="315"/>
      <c r="E31" s="315"/>
      <c r="F31" s="315"/>
      <c r="G31" s="315"/>
      <c r="H31" s="315"/>
      <c r="I31" s="316"/>
      <c r="J31" s="326" t="s">
        <v>61</v>
      </c>
      <c r="K31" s="327"/>
      <c r="L31" s="327"/>
      <c r="M31" s="327"/>
      <c r="N31" s="327"/>
      <c r="O31" s="327"/>
      <c r="P31" s="24"/>
    </row>
    <row r="32" spans="2:18"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5.75" customHeight="1" x14ac:dyDescent="0.25">
      <c r="B37" s="24"/>
      <c r="C37" s="315"/>
      <c r="D37" s="315"/>
      <c r="E37" s="315"/>
      <c r="F37" s="315"/>
      <c r="G37" s="315"/>
      <c r="H37" s="315"/>
      <c r="I37" s="316"/>
      <c r="J37" s="326" t="s">
        <v>7</v>
      </c>
      <c r="K37" s="327"/>
      <c r="L37" s="327"/>
      <c r="M37" s="327"/>
      <c r="N37" s="327"/>
      <c r="O37" s="327"/>
      <c r="P37" s="24"/>
    </row>
    <row r="38" spans="2:16" s="22" customFormat="1" ht="16.5" customHeight="1" x14ac:dyDescent="0.25">
      <c r="B38" s="24"/>
      <c r="C38" s="315"/>
      <c r="D38" s="315"/>
      <c r="E38" s="315"/>
      <c r="F38" s="315"/>
      <c r="G38" s="315"/>
      <c r="H38" s="315"/>
      <c r="I38" s="316"/>
      <c r="J38" s="421" t="s">
        <v>111</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173" t="s">
        <v>8</v>
      </c>
      <c r="D41" s="174" t="str">
        <f>IF(J20="MENSUAL","ENERO",IF(J20="TRIMESTRAL","MARZO",IF(J20="SEMESTRAL","JUNIO",IF(J20="ANUAL",2017,""))))</f>
        <v>JUNIO</v>
      </c>
      <c r="E41" s="174" t="str">
        <f>IF(J20="MENSUAL","FEBRERO",IF(J20="TRIMESTRAL","JUNIO",IF(J20="SEMESTRAL","DICIEMBRE","")))</f>
        <v>DICIEMBRE</v>
      </c>
      <c r="F41" s="174" t="str">
        <f>IF(J20="MENSUAL","MARZO",IF(J20="TRIMESTRAL","SEPTIEMBRE",""))</f>
        <v/>
      </c>
      <c r="G41" s="174" t="str">
        <f>IF(J20="MENSUAL","ABRIL",IF(J20="TRIMESTRAL","DICIEMBRE",""))</f>
        <v/>
      </c>
      <c r="H41" s="174" t="str">
        <f>IF(J20="MENSUAL","MAYO","")</f>
        <v/>
      </c>
      <c r="I41" s="174" t="str">
        <f>IF(J20="MENSUAL","JUNIO","")</f>
        <v/>
      </c>
      <c r="J41" s="174" t="str">
        <f>IF(J20="MENSUAL","JULIO","")</f>
        <v/>
      </c>
      <c r="K41" s="174" t="str">
        <f>IF(J20="MENSUAL","AGOSTO","")</f>
        <v/>
      </c>
      <c r="L41" s="174" t="str">
        <f>IF(J20="MENSUAL","SEPTIEMBRE","")</f>
        <v/>
      </c>
      <c r="M41" s="174" t="str">
        <f>IF(J20="MENSUAL","OCTUBRE","")</f>
        <v/>
      </c>
      <c r="N41" s="174" t="str">
        <f>IF(J20="MENSUAL","NOVIEMBRE","")</f>
        <v/>
      </c>
      <c r="O41" s="174" t="str">
        <f>IF(J20="MENSUAL","DICIEMBRE","")</f>
        <v/>
      </c>
      <c r="P41" s="26"/>
    </row>
    <row r="42" spans="2:16" s="27" customFormat="1" ht="37.5" customHeight="1" x14ac:dyDescent="0.25">
      <c r="B42" s="26"/>
      <c r="C42" s="56" t="str">
        <f>G18</f>
        <v>Número de programas con acreditación en alta calidad</v>
      </c>
      <c r="D42" s="2"/>
      <c r="E42" s="2"/>
      <c r="F42" s="2"/>
      <c r="G42" s="2"/>
      <c r="H42" s="2"/>
      <c r="I42" s="2"/>
      <c r="J42" s="2"/>
      <c r="K42" s="2"/>
      <c r="L42" s="2"/>
      <c r="M42" s="2"/>
      <c r="N42" s="2"/>
      <c r="O42" s="2"/>
      <c r="P42" s="26"/>
    </row>
    <row r="43" spans="2:16" s="27" customFormat="1" ht="37.5" customHeight="1" x14ac:dyDescent="0.25">
      <c r="B43" s="26"/>
      <c r="C43" s="56" t="str">
        <f>G19</f>
        <v>Total de programas académicos acreditables *100</v>
      </c>
      <c r="D43" s="2"/>
      <c r="E43" s="2"/>
      <c r="F43" s="2"/>
      <c r="G43" s="2"/>
      <c r="H43" s="2"/>
      <c r="I43" s="2"/>
      <c r="J43" s="2"/>
      <c r="K43" s="2"/>
      <c r="L43" s="2"/>
      <c r="M43" s="2"/>
      <c r="N43" s="2"/>
      <c r="O43" s="2"/>
      <c r="P43" s="28"/>
    </row>
    <row r="44" spans="2:16" s="27" customFormat="1" x14ac:dyDescent="0.25">
      <c r="B44" s="26"/>
      <c r="C44" s="3" t="s">
        <v>10</v>
      </c>
      <c r="D44" s="29" t="str">
        <f>IFERROR(IF($E$17=1,D42/D43,IF($E$17=2,D42,"")),"")</f>
        <v/>
      </c>
      <c r="E44" s="29"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5" s="74">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0.4</v>
      </c>
      <c r="F45" s="84" t="str">
        <f>IF(AND(N20="ANUAL",J20="MENSUAL"),N17/12+E45,IF(AND(N20="ANUAL",J20="TRIMESTRAL"),N17/4+E45,IF(AND(N20="SEMESTRAL",J20="MENSUAL"),N17/6+E45,IF(AND(N20="SEMESTRAL",J20="TRIMESTRAL"),N17/2,IF(AND(N20="TRIMESTRAL",J20="MENSUAL"),N17/3+E45,IF(AND(N20="TRIMESTRAL",J20="TRIMESTRAL"),N17,IF(AND(N20="MENSUAL",J20="MENSUAL"),N17,"")))))))</f>
        <v/>
      </c>
      <c r="G45" s="84" t="str">
        <f>IF(AND(N20="ANUAL",J20="MENSUAL"),N17/12+F45,IF(AND(N20="ANUAL",J20="TRIMESTRAL"),N17/4+F45,IF(AND(N20="SEMESTRAL",J20="MENSUAL"),N17/6+F45,IF(AND(N20="SEMESTRAL",J20="TRIMESTRAL"),N17/2+F45,IF(AND(N20="TRIMESTRAL",J20="MENSUAL"),N17/3,IF(AND(N20="TRIMESTRAL",J20="TRIMESTRAL"),N17,IF(AND(N20="MENSUAL",J20="MENSUAL"),N17,"")))))))</f>
        <v/>
      </c>
      <c r="H45" s="84" t="str">
        <f>IF(AND($N$20="ANUAL",$J$20="MENSUAL"),$N$17/12+G45,IF(AND(N20="SEMESTRAL",J20="MENSUAL"),N17/6+G45,IF(AND(N20="TRIMESTRAL",J20="MENSUAL"),N17/3+G45,IF(AND(N20="MENSUAL",J20="MENSUAL"),N17,""))))</f>
        <v/>
      </c>
      <c r="I45" s="84" t="str">
        <f>IF(AND($N$20="ANUAL",$J$20="MENSUAL"),$N$17/12+H45,IF(AND(N20="SEMESTRAL",J20="MENSUAL"),N17/6+H45,IF(AND(N20="TRIMESTRAL",J20="MENSUAL"),N17/3+H45,IF(AND(N20="MENSUAL",J20="MENSUAL"),N17,""))))</f>
        <v/>
      </c>
      <c r="J45" s="84" t="str">
        <f>IF(AND($N$20="ANUAL",$J$20="MENSUAL"),$N$17/12+I45,IF(AND(N20="SEMESTRAL",J20="MENSUAL"),N17/6,IF(AND(N20="TRIMESTRAL",J20="MENSUAL"),N17/3,IF(AND(N20="MENSUAL",J20="MENSUAL"),N17,""))))</f>
        <v/>
      </c>
      <c r="K45" s="84" t="str">
        <f>IF(AND($N$20="ANUAL",$J$20="MENSUAL"),$N$17/12+J45,IF(AND(N20="SEMESTRAL",J20="MENSUAL"),N17/6+J45,IF(AND(N20="TRIMESTRAL",J20="MENSUAL"),N17/3+J45,IF(AND(N20="MENSUAL",J20="MENSUAL"),N17,""))))</f>
        <v/>
      </c>
      <c r="L45" s="84" t="str">
        <f>IF(AND($N$20="ANUAL",$J$20="MENSUAL"),$N$17/12+K45,IF(AND(N20="SEMESTRAL",J20="MENSUAL"),N17/6+K45,IF(AND(N20="TRIMESTRAL",J20="MENSUAL"),N17/3+K45,IF(AND(N20="MENSUAL",J20="MENSUAL"),N17,""))))</f>
        <v/>
      </c>
      <c r="M45" s="84" t="str">
        <f>IF(AND($N$20="ANUAL",$J$20="MENSUAL"),$N$17/12+L45,IF(AND(N20="SEMESTRAL",J20="MENSUAL"),N17/6+L45,IF(AND(N20="TRIMESTRAL",J20="MENSUAL"),N17/3,IF(AND(N20="MENSUAL",J20="MENSUAL"),N17,""))))</f>
        <v/>
      </c>
      <c r="N45" s="84" t="str">
        <f>IF(AND($N$20="ANUAL",$J$20="MENSUAL"),$N$17/12+M45,IF(AND(N20="SEMESTRAL",J20="MENSUAL"),N17/6+M45,IF(AND(N20="TRIMESTRAL",J20="MENSUAL"),N17/3+M45,IF(AND(N20="MENSUAL",J20="MENSUAL"),N17,""))))</f>
        <v/>
      </c>
      <c r="O45" s="84"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sheetData>
  <sheetProtection algorithmName="SHA-512" hashValue="6dDtWVEnCXFMTgn7zBeAG2ivwBv/hsOdwYDPLoT3xV5shpLGIIsZroirp69FM/KyMPLcR4WruNZiX3lkFcB3DA==" saltValue="4GMHDGPajozjT57S2Uj5HQ==" spinCount="100000" sheet="1" objects="1" scenarios="1"/>
  <mergeCells count="50">
    <mergeCell ref="P24:P25"/>
    <mergeCell ref="J25:O30"/>
    <mergeCell ref="J31:O31"/>
    <mergeCell ref="J32:O36"/>
    <mergeCell ref="J37:O37"/>
    <mergeCell ref="G20:I21"/>
    <mergeCell ref="J20:K21"/>
    <mergeCell ref="L20:M21"/>
    <mergeCell ref="C40:O40"/>
    <mergeCell ref="C23:O23"/>
    <mergeCell ref="C24:I38"/>
    <mergeCell ref="J24:O24"/>
    <mergeCell ref="J38:O38"/>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772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772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9"/>
  <sheetViews>
    <sheetView topLeftCell="B1" zoomScale="80" zoomScaleNormal="80"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67"/>
      <c r="N9" s="67"/>
      <c r="O9" s="67"/>
      <c r="P9" s="1"/>
    </row>
    <row r="10" spans="1:28" s="55" customFormat="1" ht="15.75" customHeight="1" x14ac:dyDescent="0.25">
      <c r="A10" s="54"/>
      <c r="B10" s="69"/>
      <c r="C10" s="341" t="s">
        <v>20</v>
      </c>
      <c r="D10" s="341"/>
      <c r="E10" s="341"/>
      <c r="F10" s="341"/>
      <c r="G10" s="341"/>
      <c r="H10" s="341"/>
      <c r="I10" s="341"/>
      <c r="J10" s="341"/>
      <c r="K10" s="341"/>
      <c r="L10" s="341"/>
      <c r="M10" s="341"/>
      <c r="N10" s="341"/>
      <c r="O10" s="341"/>
      <c r="P10" s="69"/>
      <c r="Q10" s="54"/>
      <c r="R10" s="54"/>
      <c r="S10" s="54"/>
      <c r="T10" s="54"/>
      <c r="U10" s="54"/>
      <c r="V10" s="54"/>
      <c r="W10" s="54"/>
      <c r="X10" s="54"/>
      <c r="Y10" s="54"/>
      <c r="Z10" s="54"/>
      <c r="AA10" s="54"/>
      <c r="AB10" s="54"/>
    </row>
    <row r="11" spans="1:28" s="55" customFormat="1" ht="15.75" customHeight="1" x14ac:dyDescent="0.25">
      <c r="A11" s="54"/>
      <c r="B11" s="69"/>
      <c r="C11" s="341"/>
      <c r="D11" s="341"/>
      <c r="E11" s="341"/>
      <c r="F11" s="341"/>
      <c r="G11" s="341"/>
      <c r="H11" s="341"/>
      <c r="I11" s="341"/>
      <c r="J11" s="341"/>
      <c r="K11" s="341"/>
      <c r="L11" s="341"/>
      <c r="M11" s="341"/>
      <c r="N11" s="341"/>
      <c r="O11" s="341"/>
      <c r="P11" s="69"/>
      <c r="Q11" s="54"/>
      <c r="R11" s="54"/>
      <c r="S11" s="54"/>
      <c r="T11" s="54"/>
      <c r="U11" s="54"/>
      <c r="V11" s="54"/>
      <c r="W11" s="54"/>
      <c r="X11" s="54"/>
      <c r="Y11" s="54"/>
      <c r="Z11" s="54"/>
      <c r="AA11" s="54"/>
      <c r="AB11" s="54"/>
    </row>
    <row r="12" spans="1:28" s="55" customFormat="1" ht="30" customHeight="1" x14ac:dyDescent="0.25">
      <c r="A12" s="54"/>
      <c r="B12" s="69"/>
      <c r="C12" s="342" t="s">
        <v>11</v>
      </c>
      <c r="D12" s="342"/>
      <c r="E12" s="343" t="s">
        <v>26</v>
      </c>
      <c r="F12" s="343"/>
      <c r="G12" s="343"/>
      <c r="H12" s="343"/>
      <c r="I12" s="342" t="s">
        <v>0</v>
      </c>
      <c r="J12" s="342"/>
      <c r="K12" s="303" t="s">
        <v>293</v>
      </c>
      <c r="L12" s="303"/>
      <c r="M12" s="303"/>
      <c r="N12" s="303"/>
      <c r="O12" s="303"/>
      <c r="P12" s="69"/>
      <c r="Q12" s="54"/>
      <c r="R12" s="54"/>
      <c r="S12" s="54"/>
      <c r="T12" s="54"/>
      <c r="U12" s="54"/>
      <c r="V12" s="54"/>
      <c r="W12" s="54"/>
      <c r="X12" s="54"/>
      <c r="Y12" s="54"/>
      <c r="Z12" s="54"/>
      <c r="AA12" s="54"/>
      <c r="AB12" s="54"/>
    </row>
    <row r="13" spans="1:28" s="55" customFormat="1" ht="15.75" x14ac:dyDescent="0.25">
      <c r="A13" s="54"/>
      <c r="B13" s="69"/>
      <c r="C13" s="332" t="s">
        <v>55</v>
      </c>
      <c r="D13" s="332"/>
      <c r="E13" s="379" t="s">
        <v>94</v>
      </c>
      <c r="F13" s="379"/>
      <c r="G13" s="379"/>
      <c r="H13" s="379"/>
      <c r="I13" s="379"/>
      <c r="J13" s="379"/>
      <c r="K13" s="379"/>
      <c r="L13" s="379"/>
      <c r="M13" s="379"/>
      <c r="N13" s="379"/>
      <c r="O13" s="379"/>
      <c r="P13" s="69"/>
      <c r="Q13" s="54"/>
      <c r="R13" s="54"/>
      <c r="S13" s="54"/>
      <c r="T13" s="54"/>
      <c r="U13" s="54"/>
      <c r="V13" s="54"/>
      <c r="W13" s="54"/>
      <c r="X13" s="54"/>
      <c r="Y13" s="54"/>
      <c r="Z13" s="54"/>
      <c r="AA13" s="54"/>
      <c r="AB13" s="54"/>
    </row>
    <row r="14" spans="1:28" s="55" customFormat="1" ht="15.75" x14ac:dyDescent="0.25">
      <c r="A14" s="54"/>
      <c r="B14" s="69"/>
      <c r="C14" s="332" t="s">
        <v>21</v>
      </c>
      <c r="D14" s="332"/>
      <c r="E14" s="380" t="s">
        <v>126</v>
      </c>
      <c r="F14" s="379"/>
      <c r="G14" s="379"/>
      <c r="H14" s="379"/>
      <c r="I14" s="379"/>
      <c r="J14" s="379"/>
      <c r="K14" s="379"/>
      <c r="L14" s="379"/>
      <c r="M14" s="379"/>
      <c r="N14" s="379"/>
      <c r="O14" s="379"/>
      <c r="P14" s="69"/>
      <c r="Q14" s="54"/>
      <c r="R14" s="54"/>
      <c r="S14" s="54"/>
      <c r="T14" s="54"/>
      <c r="U14" s="54"/>
      <c r="V14" s="54"/>
      <c r="W14" s="54"/>
      <c r="X14" s="54"/>
      <c r="Y14" s="54"/>
      <c r="Z14" s="54"/>
      <c r="AA14" s="54"/>
      <c r="AB14" s="54"/>
    </row>
    <row r="15" spans="1:28" s="55" customFormat="1" ht="15.75" x14ac:dyDescent="0.25">
      <c r="A15" s="54"/>
      <c r="B15" s="69"/>
      <c r="C15" s="413"/>
      <c r="D15" s="413"/>
      <c r="E15" s="413"/>
      <c r="F15" s="413"/>
      <c r="G15" s="413"/>
      <c r="H15" s="413"/>
      <c r="I15" s="413"/>
      <c r="J15" s="413"/>
      <c r="K15" s="413"/>
      <c r="L15" s="413"/>
      <c r="M15" s="413"/>
      <c r="N15" s="413"/>
      <c r="O15" s="413"/>
      <c r="P15" s="69"/>
      <c r="Q15" s="54"/>
      <c r="R15" s="54"/>
      <c r="S15" s="54"/>
      <c r="T15" s="54"/>
      <c r="U15" s="54"/>
      <c r="V15" s="54"/>
      <c r="W15" s="54"/>
      <c r="X15" s="54"/>
      <c r="Y15" s="54"/>
      <c r="Z15" s="54"/>
      <c r="AA15" s="54"/>
      <c r="AB15" s="54"/>
    </row>
    <row r="16" spans="1:28" s="55" customFormat="1" ht="15.75" x14ac:dyDescent="0.25">
      <c r="A16" s="54"/>
      <c r="B16" s="69"/>
      <c r="C16" s="414" t="s">
        <v>1</v>
      </c>
      <c r="D16" s="414"/>
      <c r="E16" s="414"/>
      <c r="F16" s="414"/>
      <c r="G16" s="414"/>
      <c r="H16" s="414"/>
      <c r="I16" s="414"/>
      <c r="J16" s="414"/>
      <c r="K16" s="414"/>
      <c r="L16" s="414"/>
      <c r="M16" s="414"/>
      <c r="N16" s="414"/>
      <c r="O16" s="414"/>
      <c r="P16" s="69"/>
      <c r="Q16" s="54"/>
      <c r="R16" s="54"/>
      <c r="S16" s="54"/>
      <c r="T16" s="54"/>
      <c r="U16" s="54"/>
      <c r="V16" s="54"/>
      <c r="W16" s="54"/>
      <c r="X16" s="54"/>
      <c r="Y16" s="54"/>
      <c r="Z16" s="54"/>
      <c r="AA16" s="54"/>
      <c r="AB16" s="54"/>
    </row>
    <row r="17" spans="1:28" s="55" customFormat="1" ht="36" customHeight="1" x14ac:dyDescent="0.25">
      <c r="A17" s="54"/>
      <c r="B17" s="69"/>
      <c r="C17" s="332" t="s">
        <v>4</v>
      </c>
      <c r="D17" s="332"/>
      <c r="E17" s="415">
        <v>2</v>
      </c>
      <c r="F17" s="416"/>
      <c r="G17" s="417"/>
      <c r="H17" s="332" t="s">
        <v>164</v>
      </c>
      <c r="I17" s="332"/>
      <c r="J17" s="335" t="s">
        <v>36</v>
      </c>
      <c r="K17" s="301"/>
      <c r="L17" s="332" t="s">
        <v>3</v>
      </c>
      <c r="M17" s="332"/>
      <c r="N17" s="374">
        <v>5</v>
      </c>
      <c r="O17" s="374"/>
      <c r="P17" s="410"/>
      <c r="Q17" s="411"/>
      <c r="R17" s="412"/>
      <c r="S17" s="411"/>
      <c r="T17" s="411"/>
      <c r="U17" s="411"/>
      <c r="V17" s="411"/>
      <c r="W17" s="54"/>
      <c r="X17" s="54"/>
      <c r="Y17" s="54"/>
      <c r="Z17" s="54"/>
      <c r="AA17" s="54"/>
      <c r="AB17" s="54"/>
    </row>
    <row r="18" spans="1:28" s="55" customFormat="1" ht="15.75" customHeight="1" x14ac:dyDescent="0.25">
      <c r="A18" s="54"/>
      <c r="B18" s="69"/>
      <c r="C18" s="332" t="s">
        <v>2</v>
      </c>
      <c r="D18" s="332"/>
      <c r="E18" s="331" t="s">
        <v>294</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69"/>
      <c r="C19" s="332"/>
      <c r="D19" s="332"/>
      <c r="E19" s="331"/>
      <c r="F19" s="331"/>
      <c r="G19" s="331"/>
      <c r="H19" s="331"/>
      <c r="I19" s="331"/>
      <c r="J19" s="331"/>
      <c r="K19" s="331"/>
      <c r="L19" s="331"/>
      <c r="M19" s="331"/>
      <c r="N19" s="331"/>
      <c r="O19" s="331"/>
      <c r="P19" s="41"/>
      <c r="Q19" s="65"/>
      <c r="R19" s="400"/>
      <c r="S19" s="387"/>
      <c r="T19" s="387"/>
      <c r="U19" s="409"/>
      <c r="V19" s="387"/>
      <c r="W19" s="54"/>
      <c r="X19" s="54"/>
      <c r="Y19" s="54"/>
      <c r="Z19" s="54"/>
      <c r="AA19" s="54"/>
      <c r="AB19" s="54"/>
    </row>
    <row r="20" spans="1:28" s="55" customFormat="1" ht="39.75" customHeight="1" x14ac:dyDescent="0.25">
      <c r="A20" s="54"/>
      <c r="B20" s="69"/>
      <c r="C20" s="332" t="s">
        <v>12</v>
      </c>
      <c r="D20" s="332"/>
      <c r="E20" s="386" t="s">
        <v>297</v>
      </c>
      <c r="F20" s="386"/>
      <c r="G20" s="332" t="s">
        <v>5</v>
      </c>
      <c r="H20" s="332"/>
      <c r="I20" s="332"/>
      <c r="J20" s="331" t="s">
        <v>15</v>
      </c>
      <c r="K20" s="331"/>
      <c r="L20" s="332" t="s">
        <v>17</v>
      </c>
      <c r="M20" s="332"/>
      <c r="N20" s="331" t="s">
        <v>16</v>
      </c>
      <c r="O20" s="331"/>
      <c r="P20" s="41"/>
      <c r="Q20" s="65"/>
      <c r="R20" s="400"/>
      <c r="S20" s="387"/>
      <c r="T20" s="387"/>
      <c r="U20" s="409"/>
      <c r="V20" s="387"/>
      <c r="W20" s="54"/>
      <c r="X20" s="54"/>
      <c r="Y20" s="54"/>
      <c r="Z20" s="54"/>
      <c r="AA20" s="54"/>
      <c r="AB20" s="54"/>
    </row>
    <row r="21" spans="1:28" s="55" customFormat="1" ht="39.75" customHeight="1" x14ac:dyDescent="0.25">
      <c r="A21" s="54"/>
      <c r="B21" s="69"/>
      <c r="C21" s="332"/>
      <c r="D21" s="332"/>
      <c r="E21" s="386"/>
      <c r="F21" s="386"/>
      <c r="G21" s="332"/>
      <c r="H21" s="332"/>
      <c r="I21" s="332"/>
      <c r="J21" s="331"/>
      <c r="K21" s="331"/>
      <c r="L21" s="332"/>
      <c r="M21" s="332"/>
      <c r="N21" s="331"/>
      <c r="O21" s="331"/>
      <c r="P21" s="41"/>
      <c r="Q21" s="65"/>
      <c r="R21" s="400"/>
      <c r="S21" s="387"/>
      <c r="T21" s="387"/>
      <c r="U21" s="409"/>
      <c r="V21" s="387"/>
      <c r="W21" s="54"/>
      <c r="X21" s="54"/>
      <c r="Y21" s="54"/>
      <c r="Z21" s="54"/>
      <c r="AA21" s="54"/>
      <c r="AB21" s="54"/>
    </row>
    <row r="22" spans="1:28" ht="15.75" customHeight="1" x14ac:dyDescent="0.2">
      <c r="B22" s="1"/>
      <c r="C22" s="15"/>
      <c r="D22" s="15"/>
      <c r="E22" s="66"/>
      <c r="F22" s="66"/>
      <c r="G22" s="15"/>
      <c r="H22" s="15"/>
      <c r="I22" s="15"/>
      <c r="J22" s="67"/>
      <c r="K22" s="67"/>
      <c r="L22" s="15"/>
      <c r="M22" s="15"/>
      <c r="N22" s="67"/>
      <c r="O22" s="67"/>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23</v>
      </c>
      <c r="K24" s="391"/>
      <c r="L24" s="391"/>
      <c r="M24" s="391"/>
      <c r="N24" s="391"/>
      <c r="O24" s="392"/>
      <c r="P24" s="44"/>
      <c r="Q24" s="45"/>
      <c r="R24" s="400"/>
      <c r="S24" s="408"/>
      <c r="T24" s="408"/>
      <c r="U24" s="400"/>
      <c r="V24" s="387"/>
    </row>
    <row r="25" spans="1:28" ht="15" customHeight="1" x14ac:dyDescent="0.2">
      <c r="B25" s="1"/>
      <c r="C25" s="404"/>
      <c r="D25" s="405"/>
      <c r="E25" s="405"/>
      <c r="F25" s="405"/>
      <c r="G25" s="405"/>
      <c r="H25" s="405"/>
      <c r="I25" s="405"/>
      <c r="J25" s="388"/>
      <c r="K25" s="389"/>
      <c r="L25" s="389"/>
      <c r="M25" s="389"/>
      <c r="N25" s="389"/>
      <c r="O25" s="390"/>
      <c r="P25" s="44"/>
      <c r="Q25" s="45"/>
      <c r="R25" s="400"/>
      <c r="S25" s="408"/>
      <c r="T25" s="408"/>
      <c r="U25" s="400"/>
      <c r="V25" s="387"/>
    </row>
    <row r="26" spans="1:28" x14ac:dyDescent="0.2">
      <c r="B26" s="1"/>
      <c r="C26" s="404"/>
      <c r="D26" s="405"/>
      <c r="E26" s="405"/>
      <c r="F26" s="405"/>
      <c r="G26" s="405"/>
      <c r="H26" s="405"/>
      <c r="I26" s="405"/>
      <c r="J26" s="389"/>
      <c r="K26" s="389"/>
      <c r="L26" s="389"/>
      <c r="M26" s="389"/>
      <c r="N26" s="389"/>
      <c r="O26" s="390"/>
      <c r="P26" s="44"/>
      <c r="Q26" s="45"/>
    </row>
    <row r="27" spans="1:28" x14ac:dyDescent="0.2">
      <c r="B27" s="1"/>
      <c r="C27" s="404"/>
      <c r="D27" s="405"/>
      <c r="E27" s="405"/>
      <c r="F27" s="405"/>
      <c r="G27" s="405"/>
      <c r="H27" s="405"/>
      <c r="I27" s="405"/>
      <c r="J27" s="389"/>
      <c r="K27" s="389"/>
      <c r="L27" s="389"/>
      <c r="M27" s="389"/>
      <c r="N27" s="389"/>
      <c r="O27" s="390"/>
      <c r="P27" s="44"/>
      <c r="Q27" s="45"/>
    </row>
    <row r="28" spans="1:28" x14ac:dyDescent="0.2">
      <c r="B28" s="1"/>
      <c r="C28" s="404"/>
      <c r="D28" s="405"/>
      <c r="E28" s="405"/>
      <c r="F28" s="405"/>
      <c r="G28" s="405"/>
      <c r="H28" s="405"/>
      <c r="I28" s="405"/>
      <c r="J28" s="389"/>
      <c r="K28" s="389"/>
      <c r="L28" s="389"/>
      <c r="M28" s="389"/>
      <c r="N28" s="389"/>
      <c r="O28" s="390"/>
      <c r="P28" s="44"/>
      <c r="Q28" s="45"/>
    </row>
    <row r="29" spans="1:28" x14ac:dyDescent="0.2">
      <c r="B29" s="1"/>
      <c r="C29" s="404"/>
      <c r="D29" s="405"/>
      <c r="E29" s="405"/>
      <c r="F29" s="405"/>
      <c r="G29" s="405"/>
      <c r="H29" s="405"/>
      <c r="I29" s="405"/>
      <c r="J29" s="389"/>
      <c r="K29" s="389"/>
      <c r="L29" s="389"/>
      <c r="M29" s="389"/>
      <c r="N29" s="389"/>
      <c r="O29" s="390"/>
      <c r="P29" s="44"/>
      <c r="Q29" s="45"/>
    </row>
    <row r="30" spans="1:28" x14ac:dyDescent="0.2">
      <c r="B30" s="1"/>
      <c r="C30" s="404"/>
      <c r="D30" s="405"/>
      <c r="E30" s="405"/>
      <c r="F30" s="405"/>
      <c r="G30" s="405"/>
      <c r="H30" s="405"/>
      <c r="I30" s="405"/>
      <c r="J30" s="389"/>
      <c r="K30" s="389"/>
      <c r="L30" s="389"/>
      <c r="M30" s="389"/>
      <c r="N30" s="389"/>
      <c r="O30" s="390"/>
      <c r="P30" s="44"/>
      <c r="Q30" s="45"/>
    </row>
    <row r="31" spans="1:28" x14ac:dyDescent="0.2">
      <c r="B31" s="1"/>
      <c r="C31" s="404"/>
      <c r="D31" s="405"/>
      <c r="E31" s="405"/>
      <c r="F31" s="405"/>
      <c r="G31" s="405"/>
      <c r="H31" s="405"/>
      <c r="I31" s="405"/>
      <c r="J31" s="389"/>
      <c r="K31" s="389"/>
      <c r="L31" s="389"/>
      <c r="M31" s="389"/>
      <c r="N31" s="389"/>
      <c r="O31" s="390"/>
      <c r="P31" s="44"/>
      <c r="Q31" s="45"/>
    </row>
    <row r="32" spans="1:28" x14ac:dyDescent="0.2">
      <c r="B32" s="1"/>
      <c r="C32" s="404"/>
      <c r="D32" s="405"/>
      <c r="E32" s="405"/>
      <c r="F32" s="405"/>
      <c r="G32" s="405"/>
      <c r="H32" s="405"/>
      <c r="I32" s="405"/>
      <c r="J32" s="389"/>
      <c r="K32" s="389"/>
      <c r="L32" s="389"/>
      <c r="M32" s="389"/>
      <c r="N32" s="389"/>
      <c r="O32" s="390"/>
      <c r="P32" s="44"/>
      <c r="Q32" s="45"/>
    </row>
    <row r="33" spans="2:17" x14ac:dyDescent="0.2">
      <c r="B33" s="1"/>
      <c r="C33" s="404"/>
      <c r="D33" s="405"/>
      <c r="E33" s="405"/>
      <c r="F33" s="405"/>
      <c r="G33" s="405"/>
      <c r="H33" s="405"/>
      <c r="I33" s="405"/>
      <c r="J33" s="389"/>
      <c r="K33" s="389"/>
      <c r="L33" s="389"/>
      <c r="M33" s="389"/>
      <c r="N33" s="389"/>
      <c r="O33" s="390"/>
      <c r="P33" s="44"/>
      <c r="Q33" s="45"/>
    </row>
    <row r="34" spans="2:17" x14ac:dyDescent="0.2">
      <c r="B34" s="1"/>
      <c r="C34" s="404"/>
      <c r="D34" s="405"/>
      <c r="E34" s="405"/>
      <c r="F34" s="405"/>
      <c r="G34" s="405"/>
      <c r="H34" s="405"/>
      <c r="I34" s="405"/>
      <c r="J34" s="389"/>
      <c r="K34" s="389"/>
      <c r="L34" s="389"/>
      <c r="M34" s="389"/>
      <c r="N34" s="389"/>
      <c r="O34" s="390"/>
      <c r="P34" s="44"/>
      <c r="Q34" s="45"/>
    </row>
    <row r="35" spans="2:17" x14ac:dyDescent="0.2">
      <c r="B35" s="1"/>
      <c r="C35" s="404"/>
      <c r="D35" s="405"/>
      <c r="E35" s="405"/>
      <c r="F35" s="405"/>
      <c r="G35" s="405"/>
      <c r="H35" s="405"/>
      <c r="I35" s="405"/>
      <c r="J35" s="389"/>
      <c r="K35" s="389"/>
      <c r="L35" s="389"/>
      <c r="M35" s="389"/>
      <c r="N35" s="389"/>
      <c r="O35" s="390"/>
      <c r="P35" s="1"/>
    </row>
    <row r="36" spans="2:17" ht="15" customHeight="1" x14ac:dyDescent="0.2">
      <c r="B36" s="1"/>
      <c r="C36" s="404"/>
      <c r="D36" s="405"/>
      <c r="E36" s="405"/>
      <c r="F36" s="405"/>
      <c r="G36" s="405"/>
      <c r="H36" s="405"/>
      <c r="I36" s="405"/>
      <c r="J36" s="391" t="s">
        <v>61</v>
      </c>
      <c r="K36" s="391"/>
      <c r="L36" s="391"/>
      <c r="M36" s="391"/>
      <c r="N36" s="391"/>
      <c r="O36" s="392"/>
      <c r="P36" s="1"/>
    </row>
    <row r="37" spans="2:17" ht="15" customHeight="1" x14ac:dyDescent="0.2">
      <c r="B37" s="1"/>
      <c r="C37" s="404"/>
      <c r="D37" s="405"/>
      <c r="E37" s="405"/>
      <c r="F37" s="405"/>
      <c r="G37" s="405"/>
      <c r="H37" s="405"/>
      <c r="I37" s="405"/>
      <c r="J37" s="393"/>
      <c r="K37" s="393"/>
      <c r="L37" s="393"/>
      <c r="M37" s="393"/>
      <c r="N37" s="393"/>
      <c r="O37" s="479"/>
      <c r="P37" s="1"/>
    </row>
    <row r="38" spans="2:17" x14ac:dyDescent="0.2">
      <c r="B38" s="1"/>
      <c r="C38" s="404"/>
      <c r="D38" s="405"/>
      <c r="E38" s="405"/>
      <c r="F38" s="405"/>
      <c r="G38" s="405"/>
      <c r="H38" s="405"/>
      <c r="I38" s="405"/>
      <c r="J38" s="393"/>
      <c r="K38" s="393"/>
      <c r="L38" s="393"/>
      <c r="M38" s="393"/>
      <c r="N38" s="393"/>
      <c r="O38" s="479"/>
      <c r="P38" s="1"/>
    </row>
    <row r="39" spans="2:17" x14ac:dyDescent="0.2">
      <c r="B39" s="1"/>
      <c r="C39" s="404"/>
      <c r="D39" s="405"/>
      <c r="E39" s="405"/>
      <c r="F39" s="405"/>
      <c r="G39" s="405"/>
      <c r="H39" s="405"/>
      <c r="I39" s="405"/>
      <c r="J39" s="396" t="s">
        <v>7</v>
      </c>
      <c r="K39" s="396"/>
      <c r="L39" s="396"/>
      <c r="M39" s="396"/>
      <c r="N39" s="396"/>
      <c r="O39" s="397"/>
      <c r="P39" s="1"/>
    </row>
    <row r="40" spans="2:17" ht="15" customHeight="1" x14ac:dyDescent="0.2">
      <c r="B40" s="1"/>
      <c r="C40" s="404"/>
      <c r="D40" s="405"/>
      <c r="E40" s="405"/>
      <c r="F40" s="405"/>
      <c r="G40" s="405"/>
      <c r="H40" s="405"/>
      <c r="I40" s="405"/>
      <c r="J40" s="480" t="s">
        <v>126</v>
      </c>
      <c r="K40" s="481"/>
      <c r="L40" s="481"/>
      <c r="M40" s="481"/>
      <c r="N40" s="481"/>
      <c r="O40" s="482"/>
      <c r="P40" s="1"/>
    </row>
    <row r="41" spans="2:17" ht="0.75" customHeight="1" x14ac:dyDescent="0.2">
      <c r="B41" s="1"/>
      <c r="C41" s="485"/>
      <c r="D41" s="486"/>
      <c r="E41" s="486"/>
      <c r="F41" s="486"/>
      <c r="G41" s="486"/>
      <c r="H41" s="486"/>
      <c r="I41" s="486"/>
      <c r="J41" s="483"/>
      <c r="K41" s="483"/>
      <c r="L41" s="483"/>
      <c r="M41" s="483"/>
      <c r="N41" s="483"/>
      <c r="O41" s="484"/>
      <c r="P41" s="1"/>
    </row>
    <row r="42" spans="2:17" x14ac:dyDescent="0.2">
      <c r="B42" s="46"/>
      <c r="C42" s="66"/>
      <c r="D42" s="66"/>
      <c r="E42" s="66"/>
      <c r="F42" s="66"/>
      <c r="G42" s="66"/>
      <c r="H42" s="66"/>
      <c r="I42" s="66"/>
      <c r="J42" s="64"/>
      <c r="K42" s="64"/>
      <c r="L42" s="64"/>
      <c r="M42" s="64"/>
      <c r="N42" s="64"/>
      <c r="O42" s="64"/>
      <c r="P42" s="46"/>
    </row>
    <row r="43" spans="2:17" ht="15" customHeight="1" x14ac:dyDescent="0.2">
      <c r="B43" s="1"/>
      <c r="C43" s="313" t="s">
        <v>9</v>
      </c>
      <c r="D43" s="313"/>
      <c r="E43" s="313"/>
      <c r="F43" s="313"/>
      <c r="G43" s="313"/>
      <c r="H43" s="313"/>
      <c r="I43" s="313"/>
      <c r="J43" s="313"/>
      <c r="K43" s="313"/>
      <c r="L43" s="313"/>
      <c r="M43" s="313"/>
      <c r="N43" s="313"/>
      <c r="O43" s="313"/>
      <c r="P43" s="1"/>
    </row>
    <row r="44" spans="2:17" ht="15.75" x14ac:dyDescent="0.25">
      <c r="B44" s="1"/>
      <c r="C44" s="49" t="s">
        <v>8</v>
      </c>
      <c r="D44" s="68" t="str">
        <f>IF(J20="MENSUAL","ENERO",IF(J20="TRIMESTRAL","MARZO",IF(J20="SEMESTRAL","JUNIO",IF(J20="ANUAL",2017,""))))</f>
        <v>JUNIO</v>
      </c>
      <c r="E44" s="68" t="str">
        <f>IF(J20="MENSUAL","FEBRERO",IF(J20="TRIMESTRAL","JUNIO",IF(J20="SEMESTRAL","DICIEMBRE","")))</f>
        <v>DICIEMBRE</v>
      </c>
      <c r="F44" s="68" t="str">
        <f>IF(J20="MENSUAL","MARZO",IF(J20="TRIMESTRAL","SEPTIEMBRE",""))</f>
        <v/>
      </c>
      <c r="G44" s="68" t="str">
        <f>IF(J20="MENSUAL","ABRIL",IF(J20="TRIMESTRAL","DICIEMBRE",""))</f>
        <v/>
      </c>
      <c r="H44" s="68" t="str">
        <f>IF(J20="MENSUAL","MAYO","")</f>
        <v/>
      </c>
      <c r="I44" s="68" t="str">
        <f>IF(J20="MENSUAL","JUNIO","")</f>
        <v/>
      </c>
      <c r="J44" s="68" t="str">
        <f>IF(J20="MENSUAL","JULIO","")</f>
        <v/>
      </c>
      <c r="K44" s="68" t="str">
        <f>IF(J20="MENSUAL","AGOSTO","")</f>
        <v/>
      </c>
      <c r="L44" s="68" t="str">
        <f>IF(J20="MENSUAL","SEPTIEMBRE","")</f>
        <v/>
      </c>
      <c r="M44" s="68" t="str">
        <f>IF(J20="MENSUAL","OCTUBRE","")</f>
        <v/>
      </c>
      <c r="N44" s="68" t="str">
        <f>IF(J20="MENSUAL","NOVIEMBRE","")</f>
        <v/>
      </c>
      <c r="O44" s="68" t="str">
        <f>IF(J20="MENSUAL","DICIEMBRE","")</f>
        <v/>
      </c>
      <c r="P44" s="1"/>
    </row>
    <row r="45" spans="2:17" ht="15.75" x14ac:dyDescent="0.25">
      <c r="B45" s="1"/>
      <c r="C45" s="47">
        <f>G18</f>
        <v>0</v>
      </c>
      <c r="D45" s="50"/>
      <c r="E45" s="50"/>
      <c r="F45" s="50"/>
      <c r="G45" s="50"/>
      <c r="H45" s="50"/>
      <c r="I45" s="50"/>
      <c r="J45" s="50"/>
      <c r="K45" s="50"/>
      <c r="L45" s="50"/>
      <c r="M45" s="50"/>
      <c r="N45" s="50"/>
      <c r="O45" s="50"/>
      <c r="P45" s="1"/>
    </row>
    <row r="46" spans="2:17" ht="15.75" x14ac:dyDescent="0.25">
      <c r="B46" s="1"/>
      <c r="C46" s="48">
        <f>G19</f>
        <v>0</v>
      </c>
      <c r="D46" s="51"/>
      <c r="E46" s="51"/>
      <c r="F46" s="51"/>
      <c r="G46" s="51"/>
      <c r="H46" s="51"/>
      <c r="I46" s="51"/>
      <c r="J46" s="51"/>
      <c r="K46" s="51"/>
      <c r="L46" s="51"/>
      <c r="M46" s="51"/>
      <c r="N46" s="51"/>
      <c r="O46" s="52"/>
      <c r="P46" s="1"/>
    </row>
    <row r="47" spans="2:17" x14ac:dyDescent="0.2">
      <c r="B47" s="1"/>
      <c r="C47" s="3" t="s">
        <v>10</v>
      </c>
      <c r="D47" s="53">
        <f>IFERROR(IF($E$17=1,D45/D46,IF($E$17=2,D45,"")),"")</f>
        <v>0</v>
      </c>
      <c r="E47" s="53">
        <f>IFERROR(IF($E$17=1,E45/E46,IF($E$17=2,E45,"")),"")</f>
        <v>0</v>
      </c>
      <c r="F47" s="53"/>
      <c r="G47" s="53"/>
      <c r="H47" s="53"/>
      <c r="I47" s="53"/>
      <c r="J47" s="53"/>
      <c r="K47" s="53"/>
      <c r="L47" s="53"/>
      <c r="M47" s="53"/>
      <c r="N47" s="53"/>
      <c r="O47" s="53"/>
      <c r="P47" s="1"/>
    </row>
    <row r="48" spans="2:17" x14ac:dyDescent="0.2">
      <c r="B48" s="1"/>
      <c r="C48" s="4" t="s">
        <v>22</v>
      </c>
      <c r="D48"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8" s="83">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5</v>
      </c>
      <c r="F48" s="83" t="str">
        <f>IF(AND(N20="ANUAL",J20="MENSUAL"),N17/12+E48,IF(AND(N20="ANUAL",J20="TRIMESTRAL"),N17/4+E48,IF(AND(N20="SEMESTRAL",J20="MENSUAL"),N17/6+E48,IF(AND(N20="SEMESTRAL",J20="TRIMESTRAL"),N17/2,IF(AND(N20="TRIMESTRAL",J20="MENSUAL"),N17/3+E48,IF(AND(N20="TRIMESTRAL",J20="TRIMESTRAL"),N17,IF(AND(N20="MENSUAL",J20="MENSUAL"),N17,"")))))))</f>
        <v/>
      </c>
      <c r="G48" s="83" t="str">
        <f>IF(AND(N20="ANUAL",J20="MENSUAL"),N17/12+F48,IF(AND(N20="ANUAL",J20="TRIMESTRAL"),N17/4+F48,IF(AND(N20="SEMESTRAL",J20="MENSUAL"),N17/6+F48,IF(AND(N20="SEMESTRAL",J20="TRIMESTRAL"),N17/2+F48,IF(AND(N20="TRIMESTRAL",J20="MENSUAL"),N17/3,IF(AND(N20="TRIMESTRAL",J20="TRIMESTRAL"),N17,IF(AND(N20="MENSUAL",J20="MENSUAL"),N17,"")))))))</f>
        <v/>
      </c>
      <c r="H48" s="83" t="str">
        <f>IF(AND($N$20="ANUAL",$J$20="MENSUAL"),$N$17/12+G48,IF(AND(N20="SEMESTRAL",J20="MENSUAL"),N17/6+G48,IF(AND(N20="TRIMESTRAL",J20="MENSUAL"),N17/3+G48,IF(AND(N20="MENSUAL",J20="MENSUAL"),N17,""))))</f>
        <v/>
      </c>
      <c r="I48" s="83" t="str">
        <f>IF(AND($N$20="ANUAL",$J$20="MENSUAL"),$N$17/12+H48,IF(AND(N20="SEMESTRAL",J20="MENSUAL"),N17/6+H48,IF(AND(N20="TRIMESTRAL",J20="MENSUAL"),N17/3+H48,IF(AND(N20="MENSUAL",J20="MENSUAL"),N17,""))))</f>
        <v/>
      </c>
      <c r="J48" s="83" t="str">
        <f>IF(AND($N$20="ANUAL",$J$20="MENSUAL"),$N$17/12+I48,IF(AND(N20="SEMESTRAL",J20="MENSUAL"),N17/6,IF(AND(N20="TRIMESTRAL",J20="MENSUAL"),N17/3,IF(AND(N20="MENSUAL",J20="MENSUAL"),N17,""))))</f>
        <v/>
      </c>
      <c r="K48" s="83" t="str">
        <f>IF(AND($N$20="ANUAL",$J$20="MENSUAL"),$N$17/12+J48,IF(AND(N20="SEMESTRAL",J20="MENSUAL"),N17/6+J48,IF(AND(N20="TRIMESTRAL",J20="MENSUAL"),N17/3+J48,IF(AND(N20="MENSUAL",J20="MENSUAL"),N17,""))))</f>
        <v/>
      </c>
      <c r="L48" s="83" t="str">
        <f>IF(AND($N$20="ANUAL",$J$20="MENSUAL"),$N$17/12+K48,IF(AND(N20="SEMESTRAL",J20="MENSUAL"),N17/6+K48,IF(AND(N20="TRIMESTRAL",J20="MENSUAL"),N17/3+K48,IF(AND(N20="MENSUAL",J20="MENSUAL"),N17,""))))</f>
        <v/>
      </c>
      <c r="M48" s="83" t="str">
        <f>IF(AND($N$20="ANUAL",$J$20="MENSUAL"),$N$17/12+L48,IF(AND(N20="SEMESTRAL",J20="MENSUAL"),N17/6+L48,IF(AND(N20="TRIMESTRAL",J20="MENSUAL"),N17/3,IF(AND(N20="MENSUAL",J20="MENSUAL"),N17,""))))</f>
        <v/>
      </c>
      <c r="N48" s="83" t="str">
        <f>IF(AND($N$20="ANUAL",$J$20="MENSUAL"),$N$17/12+M48,IF(AND(N20="SEMESTRAL",J20="MENSUAL"),N17/6+M48,IF(AND(N20="TRIMESTRAL",J20="MENSUAL"),N17/3+M48,IF(AND(N20="MENSUAL",J20="MENSUAL"),N17,""))))</f>
        <v/>
      </c>
      <c r="O48" s="83"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sheetProtection algorithmName="SHA-512" hashValue="/LHn6vEWXfvAitoEJd3JMBnfDMVttAr/MmqMyHHzLL08aErMrg7LDX7rRAGAbJF/SPoiohcpgji0p2KJEaik5A==" saltValue="8H5/35tI0VXRpwuiSdrv9A==" spinCount="100000" sheet="1" objects="1" scenarios="1"/>
  <customSheetViews>
    <customSheetView guid="{E72066E1-2E2A-4698-9EFF-16A0125F33B6}" scale="80" topLeftCell="A22">
      <selection activeCell="E48" sqref="E48"/>
      <pageMargins left="0.7" right="0.7" top="0.75" bottom="0.75" header="0.3" footer="0.3"/>
      <pageSetup orientation="portrait" r:id="rId1"/>
    </customSheetView>
    <customSheetView guid="{34CE63CC-8C1B-460F-A260-1A12A31AF742}" scale="80" topLeftCell="A22">
      <selection activeCell="E48" sqref="E4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1"/>
    <mergeCell ref="J24:O24"/>
    <mergeCell ref="R24:R25"/>
    <mergeCell ref="S24:T25"/>
    <mergeCell ref="C43:O43"/>
    <mergeCell ref="V24:V25"/>
    <mergeCell ref="J25:O35"/>
    <mergeCell ref="J36:O36"/>
    <mergeCell ref="J37:O38"/>
    <mergeCell ref="J39:O39"/>
    <mergeCell ref="J40:O41"/>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52"/>
  <sheetViews>
    <sheetView zoomScale="80" zoomScaleNormal="80"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67"/>
      <c r="N9" s="67"/>
      <c r="O9" s="67"/>
      <c r="P9" s="1"/>
    </row>
    <row r="10" spans="1:28" s="55" customFormat="1" ht="15.75" customHeight="1" x14ac:dyDescent="0.25">
      <c r="A10" s="54"/>
      <c r="B10" s="69"/>
      <c r="C10" s="341" t="s">
        <v>20</v>
      </c>
      <c r="D10" s="341"/>
      <c r="E10" s="341"/>
      <c r="F10" s="341"/>
      <c r="G10" s="341"/>
      <c r="H10" s="341"/>
      <c r="I10" s="341"/>
      <c r="J10" s="341"/>
      <c r="K10" s="341"/>
      <c r="L10" s="341"/>
      <c r="M10" s="341"/>
      <c r="N10" s="341"/>
      <c r="O10" s="341"/>
      <c r="P10" s="69"/>
      <c r="Q10" s="54"/>
      <c r="R10" s="54"/>
      <c r="S10" s="54"/>
      <c r="T10" s="54"/>
      <c r="U10" s="54"/>
      <c r="V10" s="54"/>
      <c r="W10" s="54"/>
      <c r="X10" s="54"/>
      <c r="Y10" s="54"/>
      <c r="Z10" s="54"/>
      <c r="AA10" s="54"/>
      <c r="AB10" s="54"/>
    </row>
    <row r="11" spans="1:28" s="55" customFormat="1" ht="15.75" customHeight="1" x14ac:dyDescent="0.25">
      <c r="A11" s="54"/>
      <c r="B11" s="69"/>
      <c r="C11" s="341"/>
      <c r="D11" s="341"/>
      <c r="E11" s="341"/>
      <c r="F11" s="341"/>
      <c r="G11" s="341"/>
      <c r="H11" s="341"/>
      <c r="I11" s="341"/>
      <c r="J11" s="341"/>
      <c r="K11" s="341"/>
      <c r="L11" s="341"/>
      <c r="M11" s="341"/>
      <c r="N11" s="341"/>
      <c r="O11" s="341"/>
      <c r="P11" s="69"/>
      <c r="Q11" s="54"/>
      <c r="R11" s="54"/>
      <c r="S11" s="54"/>
      <c r="T11" s="54"/>
      <c r="U11" s="54"/>
      <c r="V11" s="54"/>
      <c r="W11" s="54"/>
      <c r="X11" s="54"/>
      <c r="Y11" s="54"/>
      <c r="Z11" s="54"/>
      <c r="AA11" s="54"/>
      <c r="AB11" s="54"/>
    </row>
    <row r="12" spans="1:28" s="55" customFormat="1" ht="30" customHeight="1" x14ac:dyDescent="0.25">
      <c r="A12" s="54"/>
      <c r="B12" s="69"/>
      <c r="C12" s="342" t="s">
        <v>11</v>
      </c>
      <c r="D12" s="342"/>
      <c r="E12" s="343" t="s">
        <v>26</v>
      </c>
      <c r="F12" s="343"/>
      <c r="G12" s="343"/>
      <c r="H12" s="343"/>
      <c r="I12" s="342" t="s">
        <v>0</v>
      </c>
      <c r="J12" s="342"/>
      <c r="K12" s="333" t="s">
        <v>298</v>
      </c>
      <c r="L12" s="333"/>
      <c r="M12" s="333"/>
      <c r="N12" s="333"/>
      <c r="O12" s="333"/>
      <c r="P12" s="69"/>
      <c r="Q12" s="54"/>
      <c r="R12" s="54"/>
      <c r="S12" s="54"/>
      <c r="T12" s="54"/>
      <c r="U12" s="54"/>
      <c r="V12" s="54"/>
      <c r="W12" s="54"/>
      <c r="X12" s="54"/>
      <c r="Y12" s="54"/>
      <c r="Z12" s="54"/>
      <c r="AA12" s="54"/>
      <c r="AB12" s="54"/>
    </row>
    <row r="13" spans="1:28" s="55" customFormat="1" ht="15.75" x14ac:dyDescent="0.25">
      <c r="A13" s="54"/>
      <c r="B13" s="69"/>
      <c r="C13" s="332" t="s">
        <v>55</v>
      </c>
      <c r="D13" s="332"/>
      <c r="E13" s="379" t="s">
        <v>94</v>
      </c>
      <c r="F13" s="379"/>
      <c r="G13" s="379"/>
      <c r="H13" s="379"/>
      <c r="I13" s="379"/>
      <c r="J13" s="379"/>
      <c r="K13" s="379"/>
      <c r="L13" s="379"/>
      <c r="M13" s="379"/>
      <c r="N13" s="379"/>
      <c r="O13" s="379"/>
      <c r="P13" s="69"/>
      <c r="Q13" s="54"/>
      <c r="R13" s="54"/>
      <c r="S13" s="54"/>
      <c r="T13" s="54"/>
      <c r="U13" s="54"/>
      <c r="V13" s="54"/>
      <c r="W13" s="54"/>
      <c r="X13" s="54"/>
      <c r="Y13" s="54"/>
      <c r="Z13" s="54"/>
      <c r="AA13" s="54"/>
      <c r="AB13" s="54"/>
    </row>
    <row r="14" spans="1:28" s="55" customFormat="1" ht="15.75" customHeight="1" x14ac:dyDescent="0.25">
      <c r="A14" s="54"/>
      <c r="B14" s="69"/>
      <c r="C14" s="332" t="s">
        <v>21</v>
      </c>
      <c r="D14" s="332"/>
      <c r="E14" s="380" t="s">
        <v>126</v>
      </c>
      <c r="F14" s="379"/>
      <c r="G14" s="379"/>
      <c r="H14" s="379"/>
      <c r="I14" s="379"/>
      <c r="J14" s="379"/>
      <c r="K14" s="379"/>
      <c r="L14" s="379"/>
      <c r="M14" s="379"/>
      <c r="N14" s="379"/>
      <c r="O14" s="379"/>
      <c r="P14" s="69"/>
      <c r="Q14" s="54"/>
      <c r="R14" s="54"/>
      <c r="S14" s="54"/>
      <c r="T14" s="54"/>
      <c r="U14" s="54"/>
      <c r="V14" s="54"/>
      <c r="W14" s="54"/>
      <c r="X14" s="54"/>
      <c r="Y14" s="54"/>
      <c r="Z14" s="54"/>
      <c r="AA14" s="54"/>
      <c r="AB14" s="54"/>
    </row>
    <row r="15" spans="1:28" s="55" customFormat="1" ht="15.75" x14ac:dyDescent="0.25">
      <c r="A15" s="54"/>
      <c r="B15" s="69"/>
      <c r="C15" s="413"/>
      <c r="D15" s="413"/>
      <c r="E15" s="413"/>
      <c r="F15" s="413"/>
      <c r="G15" s="413"/>
      <c r="H15" s="413"/>
      <c r="I15" s="413"/>
      <c r="J15" s="413"/>
      <c r="K15" s="413"/>
      <c r="L15" s="413"/>
      <c r="M15" s="413"/>
      <c r="N15" s="413"/>
      <c r="O15" s="413"/>
      <c r="P15" s="69"/>
      <c r="Q15" s="54"/>
      <c r="R15" s="54"/>
      <c r="S15" s="54"/>
      <c r="T15" s="54"/>
      <c r="U15" s="54"/>
      <c r="V15" s="54"/>
      <c r="W15" s="54"/>
      <c r="X15" s="54"/>
      <c r="Y15" s="54"/>
      <c r="Z15" s="54"/>
      <c r="AA15" s="54"/>
      <c r="AB15" s="54"/>
    </row>
    <row r="16" spans="1:28" s="55" customFormat="1" ht="15.75" x14ac:dyDescent="0.25">
      <c r="A16" s="54"/>
      <c r="B16" s="69"/>
      <c r="C16" s="414" t="s">
        <v>1</v>
      </c>
      <c r="D16" s="414"/>
      <c r="E16" s="414"/>
      <c r="F16" s="414"/>
      <c r="G16" s="414"/>
      <c r="H16" s="414"/>
      <c r="I16" s="414"/>
      <c r="J16" s="414"/>
      <c r="K16" s="414"/>
      <c r="L16" s="414"/>
      <c r="M16" s="414"/>
      <c r="N16" s="414"/>
      <c r="O16" s="414"/>
      <c r="P16" s="69"/>
      <c r="Q16" s="54"/>
      <c r="R16" s="54"/>
      <c r="S16" s="54"/>
      <c r="T16" s="54"/>
      <c r="U16" s="54"/>
      <c r="V16" s="54"/>
      <c r="W16" s="54"/>
      <c r="X16" s="54"/>
      <c r="Y16" s="54"/>
      <c r="Z16" s="54"/>
      <c r="AA16" s="54"/>
      <c r="AB16" s="54"/>
    </row>
    <row r="17" spans="1:28" s="55" customFormat="1" ht="36" customHeight="1" x14ac:dyDescent="0.25">
      <c r="A17" s="54"/>
      <c r="B17" s="69"/>
      <c r="C17" s="332" t="s">
        <v>4</v>
      </c>
      <c r="D17" s="332"/>
      <c r="E17" s="415">
        <v>2</v>
      </c>
      <c r="F17" s="416"/>
      <c r="G17" s="417"/>
      <c r="H17" s="332" t="s">
        <v>164</v>
      </c>
      <c r="I17" s="332"/>
      <c r="J17" s="335" t="s">
        <v>36</v>
      </c>
      <c r="K17" s="301"/>
      <c r="L17" s="332" t="s">
        <v>3</v>
      </c>
      <c r="M17" s="332"/>
      <c r="N17" s="374">
        <v>39</v>
      </c>
      <c r="O17" s="374"/>
      <c r="P17" s="410"/>
      <c r="Q17" s="411"/>
      <c r="R17" s="412"/>
      <c r="S17" s="411"/>
      <c r="T17" s="411"/>
      <c r="U17" s="411"/>
      <c r="V17" s="411"/>
      <c r="W17" s="54"/>
      <c r="X17" s="54"/>
      <c r="Y17" s="54"/>
      <c r="Z17" s="54"/>
      <c r="AA17" s="54"/>
      <c r="AB17" s="54"/>
    </row>
    <row r="18" spans="1:28" s="55" customFormat="1" ht="15.75" customHeight="1" x14ac:dyDescent="0.25">
      <c r="A18" s="54"/>
      <c r="B18" s="69"/>
      <c r="C18" s="332" t="s">
        <v>2</v>
      </c>
      <c r="D18" s="332"/>
      <c r="E18" s="490" t="s">
        <v>299</v>
      </c>
      <c r="F18" s="491"/>
      <c r="G18" s="491"/>
      <c r="H18" s="491"/>
      <c r="I18" s="491"/>
      <c r="J18" s="491"/>
      <c r="K18" s="491"/>
      <c r="L18" s="491"/>
      <c r="M18" s="491"/>
      <c r="N18" s="491"/>
      <c r="O18" s="492"/>
      <c r="P18" s="410"/>
      <c r="Q18" s="411"/>
      <c r="R18" s="412"/>
      <c r="S18" s="411"/>
      <c r="T18" s="411"/>
      <c r="U18" s="411"/>
      <c r="V18" s="411"/>
      <c r="W18" s="54"/>
      <c r="X18" s="54"/>
      <c r="Y18" s="54"/>
      <c r="Z18" s="54"/>
      <c r="AA18" s="54"/>
      <c r="AB18" s="54"/>
    </row>
    <row r="19" spans="1:28" s="55" customFormat="1" ht="15.75" customHeight="1" x14ac:dyDescent="0.25">
      <c r="A19" s="54"/>
      <c r="B19" s="69"/>
      <c r="C19" s="332"/>
      <c r="D19" s="332"/>
      <c r="E19" s="493"/>
      <c r="F19" s="494"/>
      <c r="G19" s="494"/>
      <c r="H19" s="494"/>
      <c r="I19" s="494"/>
      <c r="J19" s="494"/>
      <c r="K19" s="494"/>
      <c r="L19" s="494"/>
      <c r="M19" s="494"/>
      <c r="N19" s="494"/>
      <c r="O19" s="495"/>
      <c r="P19" s="41"/>
      <c r="Q19" s="65"/>
      <c r="R19" s="400"/>
      <c r="S19" s="387"/>
      <c r="T19" s="387"/>
      <c r="U19" s="409"/>
      <c r="V19" s="387"/>
      <c r="W19" s="54"/>
      <c r="X19" s="54"/>
      <c r="Y19" s="54"/>
      <c r="Z19" s="54"/>
      <c r="AA19" s="54"/>
      <c r="AB19" s="54"/>
    </row>
    <row r="20" spans="1:28" s="55" customFormat="1" ht="33.75" customHeight="1" x14ac:dyDescent="0.25">
      <c r="A20" s="54"/>
      <c r="B20" s="69"/>
      <c r="C20" s="332" t="s">
        <v>12</v>
      </c>
      <c r="D20" s="332"/>
      <c r="E20" s="303" t="s">
        <v>300</v>
      </c>
      <c r="F20" s="303"/>
      <c r="G20" s="332" t="s">
        <v>5</v>
      </c>
      <c r="H20" s="332"/>
      <c r="I20" s="332"/>
      <c r="J20" s="331" t="s">
        <v>15</v>
      </c>
      <c r="K20" s="331"/>
      <c r="L20" s="332" t="s">
        <v>17</v>
      </c>
      <c r="M20" s="332"/>
      <c r="N20" s="331" t="s">
        <v>16</v>
      </c>
      <c r="O20" s="331"/>
      <c r="P20" s="41"/>
      <c r="Q20" s="65"/>
      <c r="R20" s="400"/>
      <c r="S20" s="387"/>
      <c r="T20" s="387"/>
      <c r="U20" s="409"/>
      <c r="V20" s="387"/>
      <c r="W20" s="54"/>
      <c r="X20" s="54"/>
      <c r="Y20" s="54"/>
      <c r="Z20" s="54"/>
      <c r="AA20" s="54"/>
      <c r="AB20" s="54"/>
    </row>
    <row r="21" spans="1:28" s="55" customFormat="1" ht="33.75" customHeight="1" x14ac:dyDescent="0.25">
      <c r="A21" s="54"/>
      <c r="B21" s="69"/>
      <c r="C21" s="332"/>
      <c r="D21" s="332"/>
      <c r="E21" s="303"/>
      <c r="F21" s="303"/>
      <c r="G21" s="332"/>
      <c r="H21" s="332"/>
      <c r="I21" s="332"/>
      <c r="J21" s="331"/>
      <c r="K21" s="331"/>
      <c r="L21" s="332"/>
      <c r="M21" s="332"/>
      <c r="N21" s="331"/>
      <c r="O21" s="331"/>
      <c r="P21" s="41"/>
      <c r="Q21" s="65"/>
      <c r="R21" s="400"/>
      <c r="S21" s="387"/>
      <c r="T21" s="387"/>
      <c r="U21" s="409"/>
      <c r="V21" s="387"/>
      <c r="W21" s="54"/>
      <c r="X21" s="54"/>
      <c r="Y21" s="54"/>
      <c r="Z21" s="54"/>
      <c r="AA21" s="54"/>
      <c r="AB21" s="54"/>
    </row>
    <row r="22" spans="1:28" ht="15.75" customHeight="1" x14ac:dyDescent="0.2">
      <c r="B22" s="1"/>
      <c r="C22" s="15"/>
      <c r="D22" s="15"/>
      <c r="E22" s="66"/>
      <c r="F22" s="66"/>
      <c r="G22" s="15"/>
      <c r="H22" s="15"/>
      <c r="I22" s="15"/>
      <c r="J22" s="67"/>
      <c r="K22" s="67"/>
      <c r="L22" s="15"/>
      <c r="M22" s="15"/>
      <c r="N22" s="67"/>
      <c r="O22" s="67"/>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23</v>
      </c>
      <c r="K24" s="391"/>
      <c r="L24" s="391"/>
      <c r="M24" s="391"/>
      <c r="N24" s="391"/>
      <c r="O24" s="392"/>
      <c r="P24" s="44"/>
      <c r="Q24" s="45"/>
      <c r="R24" s="400"/>
      <c r="S24" s="408"/>
      <c r="T24" s="408"/>
      <c r="U24" s="400"/>
      <c r="V24" s="387"/>
    </row>
    <row r="25" spans="1:28" x14ac:dyDescent="0.2">
      <c r="B25" s="1"/>
      <c r="C25" s="404"/>
      <c r="D25" s="405"/>
      <c r="E25" s="405"/>
      <c r="F25" s="405"/>
      <c r="G25" s="405"/>
      <c r="H25" s="405"/>
      <c r="I25" s="405"/>
      <c r="J25" s="487"/>
      <c r="K25" s="487"/>
      <c r="L25" s="487"/>
      <c r="M25" s="487"/>
      <c r="N25" s="487"/>
      <c r="O25" s="488"/>
      <c r="P25" s="44"/>
      <c r="Q25" s="45"/>
      <c r="R25" s="400"/>
      <c r="S25" s="408"/>
      <c r="T25" s="408"/>
      <c r="U25" s="400"/>
      <c r="V25" s="387"/>
    </row>
    <row r="26" spans="1:28" x14ac:dyDescent="0.2">
      <c r="B26" s="1"/>
      <c r="C26" s="404"/>
      <c r="D26" s="405"/>
      <c r="E26" s="405"/>
      <c r="F26" s="405"/>
      <c r="G26" s="405"/>
      <c r="H26" s="405"/>
      <c r="I26" s="405"/>
      <c r="J26" s="487"/>
      <c r="K26" s="487"/>
      <c r="L26" s="487"/>
      <c r="M26" s="487"/>
      <c r="N26" s="487"/>
      <c r="O26" s="488"/>
      <c r="P26" s="44"/>
      <c r="Q26" s="45"/>
    </row>
    <row r="27" spans="1:28" x14ac:dyDescent="0.2">
      <c r="B27" s="1"/>
      <c r="C27" s="404"/>
      <c r="D27" s="405"/>
      <c r="E27" s="405"/>
      <c r="F27" s="405"/>
      <c r="G27" s="405"/>
      <c r="H27" s="405"/>
      <c r="I27" s="405"/>
      <c r="J27" s="487"/>
      <c r="K27" s="487"/>
      <c r="L27" s="487"/>
      <c r="M27" s="487"/>
      <c r="N27" s="487"/>
      <c r="O27" s="488"/>
      <c r="P27" s="44"/>
      <c r="Q27" s="45"/>
    </row>
    <row r="28" spans="1:28" x14ac:dyDescent="0.2">
      <c r="B28" s="1"/>
      <c r="C28" s="404"/>
      <c r="D28" s="405"/>
      <c r="E28" s="405"/>
      <c r="F28" s="405"/>
      <c r="G28" s="405"/>
      <c r="H28" s="405"/>
      <c r="I28" s="405"/>
      <c r="J28" s="487"/>
      <c r="K28" s="487"/>
      <c r="L28" s="487"/>
      <c r="M28" s="487"/>
      <c r="N28" s="487"/>
      <c r="O28" s="488"/>
      <c r="P28" s="44"/>
      <c r="Q28" s="45"/>
    </row>
    <row r="29" spans="1:28" x14ac:dyDescent="0.2">
      <c r="B29" s="1"/>
      <c r="C29" s="404"/>
      <c r="D29" s="405"/>
      <c r="E29" s="405"/>
      <c r="F29" s="405"/>
      <c r="G29" s="405"/>
      <c r="H29" s="405"/>
      <c r="I29" s="405"/>
      <c r="J29" s="487"/>
      <c r="K29" s="487"/>
      <c r="L29" s="487"/>
      <c r="M29" s="487"/>
      <c r="N29" s="487"/>
      <c r="O29" s="488"/>
      <c r="P29" s="44"/>
      <c r="Q29" s="45"/>
    </row>
    <row r="30" spans="1:28" x14ac:dyDescent="0.2">
      <c r="B30" s="1"/>
      <c r="C30" s="404"/>
      <c r="D30" s="405"/>
      <c r="E30" s="405"/>
      <c r="F30" s="405"/>
      <c r="G30" s="405"/>
      <c r="H30" s="405"/>
      <c r="I30" s="405"/>
      <c r="J30" s="487"/>
      <c r="K30" s="487"/>
      <c r="L30" s="487"/>
      <c r="M30" s="487"/>
      <c r="N30" s="487"/>
      <c r="O30" s="488"/>
      <c r="P30" s="44"/>
      <c r="Q30" s="45"/>
    </row>
    <row r="31" spans="1:28" x14ac:dyDescent="0.2">
      <c r="B31" s="1"/>
      <c r="C31" s="404"/>
      <c r="D31" s="405"/>
      <c r="E31" s="405"/>
      <c r="F31" s="405"/>
      <c r="G31" s="405"/>
      <c r="H31" s="405"/>
      <c r="I31" s="405"/>
      <c r="J31" s="487"/>
      <c r="K31" s="487"/>
      <c r="L31" s="487"/>
      <c r="M31" s="487"/>
      <c r="N31" s="487"/>
      <c r="O31" s="488"/>
      <c r="P31" s="44"/>
      <c r="Q31" s="45"/>
    </row>
    <row r="32" spans="1:28" x14ac:dyDescent="0.2">
      <c r="B32" s="1"/>
      <c r="C32" s="404"/>
      <c r="D32" s="405"/>
      <c r="E32" s="405"/>
      <c r="F32" s="405"/>
      <c r="G32" s="405"/>
      <c r="H32" s="405"/>
      <c r="I32" s="405"/>
      <c r="J32" s="487"/>
      <c r="K32" s="487"/>
      <c r="L32" s="487"/>
      <c r="M32" s="487"/>
      <c r="N32" s="487"/>
      <c r="O32" s="488"/>
      <c r="P32" s="44"/>
      <c r="Q32" s="45"/>
    </row>
    <row r="33" spans="2:17" x14ac:dyDescent="0.2">
      <c r="B33" s="1"/>
      <c r="C33" s="404"/>
      <c r="D33" s="405"/>
      <c r="E33" s="405"/>
      <c r="F33" s="405"/>
      <c r="G33" s="405"/>
      <c r="H33" s="405"/>
      <c r="I33" s="405"/>
      <c r="J33" s="487"/>
      <c r="K33" s="487"/>
      <c r="L33" s="487"/>
      <c r="M33" s="487"/>
      <c r="N33" s="487"/>
      <c r="O33" s="488"/>
      <c r="P33" s="44"/>
      <c r="Q33" s="45"/>
    </row>
    <row r="34" spans="2:17" x14ac:dyDescent="0.2">
      <c r="B34" s="1"/>
      <c r="C34" s="404"/>
      <c r="D34" s="405"/>
      <c r="E34" s="405"/>
      <c r="F34" s="405"/>
      <c r="G34" s="405"/>
      <c r="H34" s="405"/>
      <c r="I34" s="405"/>
      <c r="J34" s="487"/>
      <c r="K34" s="487"/>
      <c r="L34" s="487"/>
      <c r="M34" s="487"/>
      <c r="N34" s="487"/>
      <c r="O34" s="488"/>
      <c r="P34" s="44"/>
      <c r="Q34" s="45"/>
    </row>
    <row r="35" spans="2:17" x14ac:dyDescent="0.2">
      <c r="B35" s="1"/>
      <c r="C35" s="404"/>
      <c r="D35" s="405"/>
      <c r="E35" s="405"/>
      <c r="F35" s="405"/>
      <c r="G35" s="405"/>
      <c r="H35" s="405"/>
      <c r="I35" s="405"/>
      <c r="J35" s="487"/>
      <c r="K35" s="487"/>
      <c r="L35" s="487"/>
      <c r="M35" s="487"/>
      <c r="N35" s="487"/>
      <c r="O35" s="488"/>
      <c r="P35" s="44"/>
      <c r="Q35" s="45"/>
    </row>
    <row r="36" spans="2:17" x14ac:dyDescent="0.2">
      <c r="B36" s="1"/>
      <c r="C36" s="404"/>
      <c r="D36" s="405"/>
      <c r="E36" s="405"/>
      <c r="F36" s="405"/>
      <c r="G36" s="405"/>
      <c r="H36" s="405"/>
      <c r="I36" s="405"/>
      <c r="J36" s="487"/>
      <c r="K36" s="487"/>
      <c r="L36" s="487"/>
      <c r="M36" s="487"/>
      <c r="N36" s="487"/>
      <c r="O36" s="488"/>
      <c r="P36" s="1"/>
    </row>
    <row r="37" spans="2:17" ht="15" customHeight="1" x14ac:dyDescent="0.2">
      <c r="B37" s="1"/>
      <c r="C37" s="404"/>
      <c r="D37" s="405"/>
      <c r="E37" s="405"/>
      <c r="F37" s="405"/>
      <c r="G37" s="405"/>
      <c r="H37" s="405"/>
      <c r="I37" s="405"/>
      <c r="J37" s="391" t="s">
        <v>61</v>
      </c>
      <c r="K37" s="391"/>
      <c r="L37" s="391"/>
      <c r="M37" s="391"/>
      <c r="N37" s="391"/>
      <c r="O37" s="392"/>
      <c r="P37" s="1"/>
    </row>
    <row r="38" spans="2:17" ht="15" customHeight="1" x14ac:dyDescent="0.2">
      <c r="B38" s="1"/>
      <c r="C38" s="404"/>
      <c r="D38" s="405"/>
      <c r="E38" s="405"/>
      <c r="F38" s="405"/>
      <c r="G38" s="405"/>
      <c r="H38" s="405"/>
      <c r="I38" s="405"/>
      <c r="J38" s="393"/>
      <c r="K38" s="393"/>
      <c r="L38" s="393"/>
      <c r="M38" s="393"/>
      <c r="N38" s="393"/>
      <c r="O38" s="479"/>
      <c r="P38" s="1"/>
    </row>
    <row r="39" spans="2:17" x14ac:dyDescent="0.2">
      <c r="B39" s="1"/>
      <c r="C39" s="404"/>
      <c r="D39" s="405"/>
      <c r="E39" s="405"/>
      <c r="F39" s="405"/>
      <c r="G39" s="405"/>
      <c r="H39" s="405"/>
      <c r="I39" s="405"/>
      <c r="J39" s="393"/>
      <c r="K39" s="393"/>
      <c r="L39" s="393"/>
      <c r="M39" s="393"/>
      <c r="N39" s="393"/>
      <c r="O39" s="479"/>
      <c r="P39" s="1"/>
    </row>
    <row r="40" spans="2:17" x14ac:dyDescent="0.2">
      <c r="B40" s="1"/>
      <c r="C40" s="404"/>
      <c r="D40" s="405"/>
      <c r="E40" s="405"/>
      <c r="F40" s="405"/>
      <c r="G40" s="405"/>
      <c r="H40" s="405"/>
      <c r="I40" s="405"/>
      <c r="J40" s="393"/>
      <c r="K40" s="393"/>
      <c r="L40" s="393"/>
      <c r="M40" s="393"/>
      <c r="N40" s="393"/>
      <c r="O40" s="479"/>
      <c r="P40" s="1"/>
    </row>
    <row r="41" spans="2:17" x14ac:dyDescent="0.2">
      <c r="B41" s="1"/>
      <c r="C41" s="404"/>
      <c r="D41" s="405"/>
      <c r="E41" s="405"/>
      <c r="F41" s="405"/>
      <c r="G41" s="405"/>
      <c r="H41" s="405"/>
      <c r="I41" s="405"/>
      <c r="J41" s="393"/>
      <c r="K41" s="393"/>
      <c r="L41" s="393"/>
      <c r="M41" s="393"/>
      <c r="N41" s="393"/>
      <c r="O41" s="479"/>
      <c r="P41" s="1"/>
    </row>
    <row r="42" spans="2:17" x14ac:dyDescent="0.2">
      <c r="B42" s="1"/>
      <c r="C42" s="404"/>
      <c r="D42" s="405"/>
      <c r="E42" s="405"/>
      <c r="F42" s="405"/>
      <c r="G42" s="405"/>
      <c r="H42" s="405"/>
      <c r="I42" s="405"/>
      <c r="J42" s="393"/>
      <c r="K42" s="393"/>
      <c r="L42" s="393"/>
      <c r="M42" s="393"/>
      <c r="N42" s="393"/>
      <c r="O42" s="479"/>
      <c r="P42" s="1"/>
    </row>
    <row r="43" spans="2:17" x14ac:dyDescent="0.2">
      <c r="B43" s="1"/>
      <c r="C43" s="404"/>
      <c r="D43" s="405"/>
      <c r="E43" s="405"/>
      <c r="F43" s="405"/>
      <c r="G43" s="405"/>
      <c r="H43" s="405"/>
      <c r="I43" s="405"/>
      <c r="J43" s="396" t="s">
        <v>7</v>
      </c>
      <c r="K43" s="396"/>
      <c r="L43" s="396"/>
      <c r="M43" s="396"/>
      <c r="N43" s="396"/>
      <c r="O43" s="397"/>
      <c r="P43" s="1"/>
    </row>
    <row r="44" spans="2:17" ht="15" customHeight="1" x14ac:dyDescent="0.2">
      <c r="B44" s="1"/>
      <c r="C44" s="485"/>
      <c r="D44" s="486"/>
      <c r="E44" s="486"/>
      <c r="F44" s="486"/>
      <c r="G44" s="486"/>
      <c r="H44" s="486"/>
      <c r="I44" s="486"/>
      <c r="J44" s="489" t="s">
        <v>126</v>
      </c>
      <c r="K44" s="483"/>
      <c r="L44" s="483"/>
      <c r="M44" s="483"/>
      <c r="N44" s="483"/>
      <c r="O44" s="484"/>
      <c r="P44" s="1"/>
    </row>
    <row r="45" spans="2:17" x14ac:dyDescent="0.2">
      <c r="B45" s="46"/>
      <c r="C45" s="66"/>
      <c r="D45" s="66"/>
      <c r="E45" s="66"/>
      <c r="F45" s="66"/>
      <c r="G45" s="66"/>
      <c r="H45" s="66"/>
      <c r="I45" s="66"/>
      <c r="J45" s="64"/>
      <c r="K45" s="64"/>
      <c r="L45" s="64"/>
      <c r="M45" s="64"/>
      <c r="N45" s="64"/>
      <c r="O45" s="64"/>
      <c r="P45" s="46"/>
    </row>
    <row r="46" spans="2:17" ht="15" customHeight="1" x14ac:dyDescent="0.2">
      <c r="B46" s="1"/>
      <c r="C46" s="313" t="s">
        <v>9</v>
      </c>
      <c r="D46" s="313"/>
      <c r="E46" s="313"/>
      <c r="F46" s="313"/>
      <c r="G46" s="313"/>
      <c r="H46" s="313"/>
      <c r="I46" s="313"/>
      <c r="J46" s="313"/>
      <c r="K46" s="313"/>
      <c r="L46" s="313"/>
      <c r="M46" s="313"/>
      <c r="N46" s="313"/>
      <c r="O46" s="313"/>
      <c r="P46" s="1"/>
    </row>
    <row r="47" spans="2:17" ht="15.75" x14ac:dyDescent="0.25">
      <c r="B47" s="1"/>
      <c r="C47" s="49" t="s">
        <v>8</v>
      </c>
      <c r="D47" s="68" t="str">
        <f>IF(J20="MENSUAL","ENERO",IF(J20="TRIMESTRAL","MARZO",IF(J20="SEMESTRAL","JUNIO",IF(J20="ANUAL",2017,""))))</f>
        <v>JUNIO</v>
      </c>
      <c r="E47" s="68" t="str">
        <f>IF(J20="MENSUAL","FEBRERO",IF(J20="TRIMESTRAL","JUNIO",IF(J20="SEMESTRAL","DICIEMBRE","")))</f>
        <v>DICIEMBRE</v>
      </c>
      <c r="F47" s="68" t="str">
        <f>IF(J20="MENSUAL","MARZO",IF(J20="TRIMESTRAL","SEPTIEMBRE",""))</f>
        <v/>
      </c>
      <c r="G47" s="68" t="str">
        <f>IF(J20="MENSUAL","ABRIL",IF(J20="TRIMESTRAL","DICIEMBRE",""))</f>
        <v/>
      </c>
      <c r="H47" s="68" t="str">
        <f>IF(J20="MENSUAL","MAYO","")</f>
        <v/>
      </c>
      <c r="I47" s="68" t="str">
        <f>IF(J20="MENSUAL","JUNIO","")</f>
        <v/>
      </c>
      <c r="J47" s="68" t="str">
        <f>IF(J20="MENSUAL","JULIO","")</f>
        <v/>
      </c>
      <c r="K47" s="68" t="str">
        <f>IF(J20="MENSUAL","AGOSTO","")</f>
        <v/>
      </c>
      <c r="L47" s="68" t="str">
        <f>IF(J20="MENSUAL","SEPTIEMBRE","")</f>
        <v/>
      </c>
      <c r="M47" s="68" t="str">
        <f>IF(J20="MENSUAL","OCTUBRE","")</f>
        <v/>
      </c>
      <c r="N47" s="68" t="str">
        <f>IF(J20="MENSUAL","NOVIEMBRE","")</f>
        <v/>
      </c>
      <c r="O47" s="68" t="str">
        <f>IF(J20="MENSUAL","DICIEMBRE","")</f>
        <v/>
      </c>
      <c r="P47" s="1"/>
    </row>
    <row r="48" spans="2:17" ht="15.75" x14ac:dyDescent="0.25">
      <c r="B48" s="1"/>
      <c r="C48" s="47">
        <f>G18</f>
        <v>0</v>
      </c>
      <c r="D48" s="50"/>
      <c r="E48" s="50"/>
      <c r="F48" s="50"/>
      <c r="G48" s="50"/>
      <c r="H48" s="50"/>
      <c r="I48" s="50"/>
      <c r="J48" s="50"/>
      <c r="K48" s="50"/>
      <c r="L48" s="50"/>
      <c r="M48" s="50"/>
      <c r="N48" s="50"/>
      <c r="O48" s="50"/>
      <c r="P48" s="1"/>
    </row>
    <row r="49" spans="2:16" ht="15.75" x14ac:dyDescent="0.25">
      <c r="B49" s="1"/>
      <c r="C49" s="48">
        <f>G19</f>
        <v>0</v>
      </c>
      <c r="D49" s="51"/>
      <c r="E49" s="51"/>
      <c r="F49" s="51"/>
      <c r="G49" s="51"/>
      <c r="H49" s="51"/>
      <c r="I49" s="51"/>
      <c r="J49" s="51"/>
      <c r="K49" s="51"/>
      <c r="L49" s="51"/>
      <c r="M49" s="51"/>
      <c r="N49" s="51"/>
      <c r="O49" s="52"/>
      <c r="P49" s="1"/>
    </row>
    <row r="50" spans="2:16" x14ac:dyDescent="0.2">
      <c r="B50" s="1"/>
      <c r="C50" s="3" t="s">
        <v>10</v>
      </c>
      <c r="D50" s="53">
        <f>IFERROR(IF($E$17=1,D48/D49,IF($E$17=2,D48,"")),"")</f>
        <v>0</v>
      </c>
      <c r="E50" s="53">
        <f>IFERROR(IF($E$17=1,E48/E49,IF($E$17=2,E48,"")),"")</f>
        <v>0</v>
      </c>
      <c r="F50" s="53"/>
      <c r="G50" s="53"/>
      <c r="H50" s="53"/>
      <c r="I50" s="53"/>
      <c r="J50" s="53"/>
      <c r="K50" s="53"/>
      <c r="L50" s="53"/>
      <c r="M50" s="53"/>
      <c r="N50" s="53"/>
      <c r="O50" s="53"/>
      <c r="P50" s="1"/>
    </row>
    <row r="51" spans="2:16" x14ac:dyDescent="0.2">
      <c r="B51" s="1"/>
      <c r="C51" s="4" t="s">
        <v>22</v>
      </c>
      <c r="D51"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19.5</v>
      </c>
      <c r="E51" s="83">
        <f>IF(AND(N20="ANUAL",J20="MENSUAL"),N17/12+D51,IF(AND(N20="ANUAL",J20="TRIMESTRAL"),N17/4+D51,IF(AND(N20="ANUAL",J20="SEMESTRAL"),N17/2+D51,IF(AND(N20="SEMESTRAL",J20="MENSUAL"),N17/6+D51,IF(AND(N20="SEMESTRAL",J20="TRIMESTRAL"),N17/2+D51,IF(AND(N20="SEMESTRAL",J20="SEMESTRAL"),N17,IF(AND(N20="TRIMESTRAL",J20="MENSUAL"),N17/3+D51,IF(AND(N20="TRIMESTRAL",J20="TRIMESTRAL"),N17,IF(AND(N20="MENSUAL",J20="MENSUAL"),N17,"")))))))))</f>
        <v>39</v>
      </c>
      <c r="F51" s="83" t="str">
        <f>IF(AND(N20="ANUAL",J20="MENSUAL"),N17/12+E51,IF(AND(N20="ANUAL",J20="TRIMESTRAL"),N17/4+E51,IF(AND(N20="SEMESTRAL",J20="MENSUAL"),N17/6+E51,IF(AND(N20="SEMESTRAL",J20="TRIMESTRAL"),N17/2,IF(AND(N20="TRIMESTRAL",J20="MENSUAL"),N17/3+E51,IF(AND(N20="TRIMESTRAL",J20="TRIMESTRAL"),N17,IF(AND(N20="MENSUAL",J20="MENSUAL"),N17,"")))))))</f>
        <v/>
      </c>
      <c r="G51" s="83" t="str">
        <f>IF(AND(N20="ANUAL",J20="MENSUAL"),N17/12+F51,IF(AND(N20="ANUAL",J20="TRIMESTRAL"),N17/4+F51,IF(AND(N20="SEMESTRAL",J20="MENSUAL"),N17/6+F51,IF(AND(N20="SEMESTRAL",J20="TRIMESTRAL"),N17/2+F51,IF(AND(N20="TRIMESTRAL",J20="MENSUAL"),N17/3,IF(AND(N20="TRIMESTRAL",J20="TRIMESTRAL"),N17,IF(AND(N20="MENSUAL",J20="MENSUAL"),N17,"")))))))</f>
        <v/>
      </c>
      <c r="H51" s="83" t="str">
        <f>IF(AND($N$20="ANUAL",$J$20="MENSUAL"),$N$17/12+G51,IF(AND(N20="SEMESTRAL",J20="MENSUAL"),N17/6+G51,IF(AND(N20="TRIMESTRAL",J20="MENSUAL"),N17/3+G51,IF(AND(N20="MENSUAL",J20="MENSUAL"),N17,""))))</f>
        <v/>
      </c>
      <c r="I51" s="83" t="str">
        <f>IF(AND($N$20="ANUAL",$J$20="MENSUAL"),$N$17/12+H51,IF(AND(N20="SEMESTRAL",J20="MENSUAL"),N17/6+H51,IF(AND(N20="TRIMESTRAL",J20="MENSUAL"),N17/3+H51,IF(AND(N20="MENSUAL",J20="MENSUAL"),N17,""))))</f>
        <v/>
      </c>
      <c r="J51" s="83" t="str">
        <f>IF(AND($N$20="ANUAL",$J$20="MENSUAL"),$N$17/12+I51,IF(AND(N20="SEMESTRAL",J20="MENSUAL"),N17/6,IF(AND(N20="TRIMESTRAL",J20="MENSUAL"),N17/3,IF(AND(N20="MENSUAL",J20="MENSUAL"),N17,""))))</f>
        <v/>
      </c>
      <c r="K51" s="83" t="str">
        <f>IF(AND($N$20="ANUAL",$J$20="MENSUAL"),$N$17/12+J51,IF(AND(N20="SEMESTRAL",J20="MENSUAL"),N17/6+J51,IF(AND(N20="TRIMESTRAL",J20="MENSUAL"),N17/3+J51,IF(AND(N20="MENSUAL",J20="MENSUAL"),N17,""))))</f>
        <v/>
      </c>
      <c r="L51" s="83" t="str">
        <f>IF(AND($N$20="ANUAL",$J$20="MENSUAL"),$N$17/12+K51,IF(AND(N20="SEMESTRAL",J20="MENSUAL"),N17/6+K51,IF(AND(N20="TRIMESTRAL",J20="MENSUAL"),N17/3+K51,IF(AND(N20="MENSUAL",J20="MENSUAL"),N17,""))))</f>
        <v/>
      </c>
      <c r="M51" s="83" t="str">
        <f>IF(AND($N$20="ANUAL",$J$20="MENSUAL"),$N$17/12+L51,IF(AND(N20="SEMESTRAL",J20="MENSUAL"),N17/6+L51,IF(AND(N20="TRIMESTRAL",J20="MENSUAL"),N17/3,IF(AND(N20="MENSUAL",J20="MENSUAL"),N17,""))))</f>
        <v/>
      </c>
      <c r="N51" s="83" t="str">
        <f>IF(AND($N$20="ANUAL",$J$20="MENSUAL"),$N$17/12+M51,IF(AND(N20="SEMESTRAL",J20="MENSUAL"),N17/6+M51,IF(AND(N20="TRIMESTRAL",J20="MENSUAL"),N17/3+M51,IF(AND(N20="MENSUAL",J20="MENSUAL"),N17,""))))</f>
        <v/>
      </c>
      <c r="O51" s="83" t="str">
        <f>IF(AND($N$20="ANUAL",$J$20="MENSUAL"),$N$17/12+N51,IF(AND(N20="SEMESTRAL",J20="MENSUAL"),N17/6+N51,IF(AND(N20="TRIMESTRAL",J20="MENSUAL"),N17/3+N51,IF(AND(N20="MENSUAL",J20="MENSUAL"),N17,""))))</f>
        <v/>
      </c>
      <c r="P51" s="1"/>
    </row>
    <row r="52" spans="2:16" x14ac:dyDescent="0.2">
      <c r="B52" s="1"/>
      <c r="C52" s="1"/>
      <c r="D52" s="1"/>
      <c r="E52" s="1"/>
      <c r="F52" s="1"/>
      <c r="G52" s="1"/>
      <c r="H52" s="1"/>
      <c r="I52" s="1"/>
      <c r="J52" s="1"/>
      <c r="K52" s="1"/>
      <c r="L52" s="1"/>
      <c r="M52" s="1"/>
      <c r="N52" s="1"/>
      <c r="O52" s="1"/>
      <c r="P52" s="1"/>
    </row>
  </sheetData>
  <sheetProtection algorithmName="SHA-512" hashValue="hhnx8FJ2Nq391aKTt79SiLll0+b3ANF+wdiGOUM7S1q5LWyKYCAs2Z+WPtfbErH1f26jgqr5S8a0sVStkKWOAw==" saltValue="LA7a6R611KPLMr/6L+TEPg==" spinCount="100000" sheet="1" objects="1" scenarios="1"/>
  <customSheetViews>
    <customSheetView guid="{E72066E1-2E2A-4698-9EFF-16A0125F33B6}" scale="80" topLeftCell="A13">
      <selection activeCell="G44" sqref="G44"/>
      <pageMargins left="0.7" right="0.7" top="0.75" bottom="0.75" header="0.3" footer="0.3"/>
      <pageSetup orientation="portrait" r:id="rId1"/>
    </customSheetView>
    <customSheetView guid="{34CE63CC-8C1B-460F-A260-1A12A31AF742}" scale="80" topLeftCell="A13">
      <selection activeCell="G44" sqref="G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4"/>
    <mergeCell ref="J24:O24"/>
    <mergeCell ref="R24:R25"/>
    <mergeCell ref="S24:T25"/>
    <mergeCell ref="C46:O46"/>
    <mergeCell ref="V24:V25"/>
    <mergeCell ref="J25:O36"/>
    <mergeCell ref="J37:O37"/>
    <mergeCell ref="J38:O42"/>
    <mergeCell ref="J43:O43"/>
    <mergeCell ref="J44:O44"/>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5"/>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173</v>
      </c>
      <c r="F12" s="343"/>
      <c r="G12" s="343"/>
      <c r="H12" s="343"/>
      <c r="I12" s="342" t="s">
        <v>0</v>
      </c>
      <c r="J12" s="342"/>
      <c r="K12" s="344" t="s">
        <v>105</v>
      </c>
      <c r="L12" s="344"/>
      <c r="M12" s="344"/>
      <c r="N12" s="344"/>
      <c r="O12" s="344"/>
      <c r="P12" s="24"/>
    </row>
    <row r="13" spans="2:16" s="22" customFormat="1" x14ac:dyDescent="0.25">
      <c r="B13" s="24"/>
      <c r="C13" s="332" t="s">
        <v>55</v>
      </c>
      <c r="D13" s="332"/>
      <c r="E13" s="345" t="s">
        <v>169</v>
      </c>
      <c r="F13" s="346"/>
      <c r="G13" s="346"/>
      <c r="H13" s="346"/>
      <c r="I13" s="346"/>
      <c r="J13" s="346"/>
      <c r="K13" s="346"/>
      <c r="L13" s="346"/>
      <c r="M13" s="346"/>
      <c r="N13" s="346"/>
      <c r="O13" s="346"/>
      <c r="P13" s="24"/>
    </row>
    <row r="14" spans="2:16" s="22" customFormat="1" x14ac:dyDescent="0.25">
      <c r="B14" s="24"/>
      <c r="C14" s="332" t="s">
        <v>21</v>
      </c>
      <c r="D14" s="332"/>
      <c r="E14" s="345" t="s">
        <v>132</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0.8</v>
      </c>
      <c r="O17" s="363"/>
      <c r="P17" s="319"/>
    </row>
    <row r="18" spans="2:16" s="22" customFormat="1" ht="15.75" customHeight="1" x14ac:dyDescent="0.25">
      <c r="B18" s="24"/>
      <c r="C18" s="332" t="s">
        <v>2</v>
      </c>
      <c r="D18" s="332"/>
      <c r="E18" s="332" t="s">
        <v>24</v>
      </c>
      <c r="F18" s="332"/>
      <c r="G18" s="339" t="s">
        <v>210</v>
      </c>
      <c r="H18" s="331"/>
      <c r="I18" s="331"/>
      <c r="J18" s="331"/>
      <c r="K18" s="331"/>
      <c r="L18" s="331"/>
      <c r="M18" s="331"/>
      <c r="N18" s="331"/>
      <c r="O18" s="331"/>
      <c r="P18" s="319"/>
    </row>
    <row r="19" spans="2:16" s="22" customFormat="1" ht="15.75" customHeight="1" x14ac:dyDescent="0.25">
      <c r="B19" s="24"/>
      <c r="C19" s="332"/>
      <c r="D19" s="332"/>
      <c r="E19" s="332" t="s">
        <v>25</v>
      </c>
      <c r="F19" s="332"/>
      <c r="G19" s="339" t="s">
        <v>211</v>
      </c>
      <c r="H19" s="331"/>
      <c r="I19" s="331"/>
      <c r="J19" s="331"/>
      <c r="K19" s="331"/>
      <c r="L19" s="331"/>
      <c r="M19" s="331"/>
      <c r="N19" s="331"/>
      <c r="O19" s="331"/>
      <c r="P19" s="17"/>
    </row>
    <row r="20" spans="2:16" s="22" customFormat="1" ht="24" customHeight="1" x14ac:dyDescent="0.25">
      <c r="B20" s="24"/>
      <c r="C20" s="332" t="s">
        <v>12</v>
      </c>
      <c r="D20" s="332"/>
      <c r="E20" s="302" t="s">
        <v>172</v>
      </c>
      <c r="F20" s="302"/>
      <c r="G20" s="332" t="s">
        <v>5</v>
      </c>
      <c r="H20" s="332"/>
      <c r="I20" s="332"/>
      <c r="J20" s="331" t="s">
        <v>14</v>
      </c>
      <c r="K20" s="331"/>
      <c r="L20" s="332" t="s">
        <v>17</v>
      </c>
      <c r="M20" s="332"/>
      <c r="N20" s="331" t="s">
        <v>14</v>
      </c>
      <c r="O20" s="331"/>
      <c r="P20" s="17"/>
    </row>
    <row r="21" spans="2:16" s="22" customFormat="1" ht="24"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88"/>
      <c r="F22" s="88"/>
      <c r="G22" s="15"/>
      <c r="H22" s="15"/>
      <c r="I22" s="15"/>
      <c r="J22" s="88"/>
      <c r="K22" s="88"/>
      <c r="L22" s="15"/>
      <c r="M22" s="15"/>
      <c r="N22" s="88"/>
      <c r="O22" s="8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27.75" customHeight="1" x14ac:dyDescent="0.25">
      <c r="B25" s="24"/>
      <c r="C25" s="315"/>
      <c r="D25" s="315"/>
      <c r="E25" s="315"/>
      <c r="F25" s="315"/>
      <c r="G25" s="315"/>
      <c r="H25" s="315"/>
      <c r="I25" s="316"/>
      <c r="J25" s="320" t="s">
        <v>523</v>
      </c>
      <c r="K25" s="321"/>
      <c r="L25" s="321"/>
      <c r="M25" s="321"/>
      <c r="N25" s="321"/>
      <c r="O25" s="321"/>
      <c r="P25" s="319"/>
    </row>
    <row r="26" spans="2:16" s="22" customFormat="1" ht="27.75" customHeight="1" x14ac:dyDescent="0.25">
      <c r="B26" s="24"/>
      <c r="C26" s="315"/>
      <c r="D26" s="315"/>
      <c r="E26" s="315"/>
      <c r="F26" s="315"/>
      <c r="G26" s="315"/>
      <c r="H26" s="315"/>
      <c r="I26" s="316"/>
      <c r="J26" s="322"/>
      <c r="K26" s="323"/>
      <c r="L26" s="323"/>
      <c r="M26" s="323"/>
      <c r="N26" s="323"/>
      <c r="O26" s="323"/>
      <c r="P26" s="24"/>
    </row>
    <row r="27" spans="2:16" s="22" customFormat="1" ht="27.75" customHeight="1" x14ac:dyDescent="0.25">
      <c r="B27" s="24"/>
      <c r="C27" s="315"/>
      <c r="D27" s="315"/>
      <c r="E27" s="315"/>
      <c r="F27" s="315"/>
      <c r="G27" s="315"/>
      <c r="H27" s="315"/>
      <c r="I27" s="316"/>
      <c r="J27" s="322"/>
      <c r="K27" s="323"/>
      <c r="L27" s="323"/>
      <c r="M27" s="323"/>
      <c r="N27" s="323"/>
      <c r="O27" s="323"/>
      <c r="P27" s="24"/>
    </row>
    <row r="28" spans="2:16" s="22" customFormat="1" ht="27.75" customHeight="1" x14ac:dyDescent="0.25">
      <c r="B28" s="24"/>
      <c r="C28" s="315"/>
      <c r="D28" s="315"/>
      <c r="E28" s="315"/>
      <c r="F28" s="315"/>
      <c r="G28" s="315"/>
      <c r="H28" s="315"/>
      <c r="I28" s="316"/>
      <c r="J28" s="322"/>
      <c r="K28" s="323"/>
      <c r="L28" s="323"/>
      <c r="M28" s="323"/>
      <c r="N28" s="323"/>
      <c r="O28" s="323"/>
      <c r="P28" s="24"/>
    </row>
    <row r="29" spans="2:16" s="22" customFormat="1" ht="27.75" customHeight="1" x14ac:dyDescent="0.25">
      <c r="B29" s="24"/>
      <c r="C29" s="315"/>
      <c r="D29" s="315"/>
      <c r="E29" s="315"/>
      <c r="F29" s="315"/>
      <c r="G29" s="315"/>
      <c r="H29" s="315"/>
      <c r="I29" s="316"/>
      <c r="J29" s="322"/>
      <c r="K29" s="323"/>
      <c r="L29" s="323"/>
      <c r="M29" s="323"/>
      <c r="N29" s="323"/>
      <c r="O29" s="323"/>
      <c r="P29" s="24"/>
    </row>
    <row r="30" spans="2:16" s="22" customFormat="1" ht="27.7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t="s">
        <v>496</v>
      </c>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441</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87" t="s">
        <v>8</v>
      </c>
      <c r="D38" s="85" t="str">
        <f>IF(J20="MENSUAL","ENERO",IF(J20="TRIMESTRAL","MARZO",IF(J20="SEMESTRAL","JUNIO",IF(J20="ANUAL",2017,""))))</f>
        <v>MARZO</v>
      </c>
      <c r="E38" s="85" t="str">
        <f>IF(J20="MENSUAL","FEBRERO",IF(J20="TRIMESTRAL","JUNIO",IF(J20="SEMESTRAL","DICIEMBRE","")))</f>
        <v>JUNIO</v>
      </c>
      <c r="F38" s="85" t="str">
        <f>IF(J20="MENSUAL","MARZO",IF(J20="TRIMESTRAL","SEPTIEMBRE",""))</f>
        <v>SEPTIEMBRE</v>
      </c>
      <c r="G38" s="85" t="str">
        <f>IF(J20="MENSUAL","ABRIL",IF(J20="TRIMESTRAL","DICIEMBRE",""))</f>
        <v>DICIEMBRE</v>
      </c>
      <c r="H38" s="85" t="str">
        <f>IF(J20="MENSUAL","MAYO","")</f>
        <v/>
      </c>
      <c r="I38" s="85" t="str">
        <f>IF(J20="MENSUAL","JUNIO","")</f>
        <v/>
      </c>
      <c r="J38" s="85" t="str">
        <f>IF(J20="MENSUAL","JULIO","")</f>
        <v/>
      </c>
      <c r="K38" s="85" t="str">
        <f>IF(J20="MENSUAL","AGOSTO","")</f>
        <v/>
      </c>
      <c r="L38" s="85" t="str">
        <f>IF(J20="MENSUAL","SEPTIEMBRE","")</f>
        <v/>
      </c>
      <c r="M38" s="85" t="str">
        <f>IF(J20="MENSUAL","OCTUBRE","")</f>
        <v/>
      </c>
      <c r="N38" s="85" t="str">
        <f>IF(J20="MENSUAL","NOVIEMBRE","")</f>
        <v/>
      </c>
      <c r="O38" s="85" t="str">
        <f>IF(J20="MENSUAL","DICIEMBRE","")</f>
        <v/>
      </c>
      <c r="P38" s="26"/>
    </row>
    <row r="39" spans="2:16" s="27" customFormat="1" ht="22.5" customHeight="1" x14ac:dyDescent="0.25">
      <c r="B39" s="26"/>
      <c r="C39" s="86" t="str">
        <f>G18</f>
        <v>Mejoras cerradas</v>
      </c>
      <c r="D39" s="2">
        <v>306</v>
      </c>
      <c r="E39" s="2"/>
      <c r="F39" s="2"/>
      <c r="G39" s="2"/>
      <c r="H39" s="2"/>
      <c r="I39" s="2"/>
      <c r="J39" s="2"/>
      <c r="K39" s="2"/>
      <c r="L39" s="2"/>
      <c r="M39" s="2"/>
      <c r="N39" s="2"/>
      <c r="O39" s="2"/>
      <c r="P39" s="26"/>
    </row>
    <row r="40" spans="2:16" s="27" customFormat="1" ht="30" x14ac:dyDescent="0.25">
      <c r="B40" s="26"/>
      <c r="C40" s="86" t="str">
        <f>G19</f>
        <v>Total de mejoras por proceso*100</v>
      </c>
      <c r="D40" s="2">
        <v>451</v>
      </c>
      <c r="E40" s="2"/>
      <c r="F40" s="2"/>
      <c r="G40" s="2"/>
      <c r="H40" s="2"/>
      <c r="I40" s="2"/>
      <c r="J40" s="2"/>
      <c r="K40" s="2"/>
      <c r="L40" s="2"/>
      <c r="M40" s="2"/>
      <c r="N40" s="2"/>
      <c r="O40" s="2"/>
      <c r="P40" s="28"/>
    </row>
    <row r="41" spans="2:16" s="27" customFormat="1" x14ac:dyDescent="0.25">
      <c r="B41" s="26"/>
      <c r="C41" s="3" t="s">
        <v>10</v>
      </c>
      <c r="D41" s="29">
        <f>IFERROR(IF($E$17=1,D39/D40,IF($E$17=2,D39,"")),"")</f>
        <v>0.6784922394678492</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29">
        <f>IF(AND(N20="ANUAL",J20="MENSUAL"),N17/12+E42,IF(AND(N20="ANUAL",J20="TRIMESTRAL"),N17/4+E42,IF(AND(N20="SEMESTRAL",J20="MENSUAL"),N17/6+E42,IF(AND(N20="SEMESTRAL",J20="TRIMESTRAL"),N17/2,IF(AND(N20="TRIMESTRAL",J20="MENSUAL"),N17/3+E42,IF(AND(N20="TRIMESTRAL",J20="TRIMESTRAL"),N17,IF(AND(N20="MENSUAL",J20="MENSUAL"),N17,"")))))))</f>
        <v>0.8</v>
      </c>
      <c r="G42" s="29">
        <f>IF(AND(N20="ANUAL",J20="MENSUAL"),N17/12+F42,IF(AND(N20="ANUAL",J20="TRIMESTRAL"),N17/4+F42,IF(AND(N20="SEMESTRAL",J20="MENSUAL"),N17/6+F42,IF(AND(N20="SEMESTRAL",J20="TRIMESTRAL"),N17/2+F42,IF(AND(N20="TRIMESTRAL",J20="MENSUAL"),N17/3,IF(AND(N20="TRIMESTRAL",J20="TRIMESTRAL"),N17,IF(AND(N20="MENSUAL",J20="MENSUAL"),N17,"")))))))</f>
        <v>0.8</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sheetProtection algorithmName="SHA-512" hashValue="Gevs7ed3szP5D21J2AbCgisVzYTsZS+OehiyuHB42kc8J/lVTcMcJpvF7wHf0DhyaEAKotvlZ5eFRCMHkAJEQg==" saltValue="ECZTQwG1/Q9Yv/RZydmwhQ==" spinCount="100000" sheet="1" objects="1" scenarios="1"/>
  <customSheetViews>
    <customSheetView guid="{E72066E1-2E2A-4698-9EFF-16A0125F33B6}" scale="80" fitToPage="1" topLeftCell="A13">
      <selection activeCell="G43" sqref="G43"/>
      <pageMargins left="0.7" right="0.7" top="0.75" bottom="0.75" header="0.3" footer="0.3"/>
      <pageSetup paperSize="5" scale="74" fitToHeight="0" orientation="landscape" r:id="rId1"/>
    </customSheetView>
    <customSheetView guid="{34CE63CC-8C1B-460F-A260-1A12A31AF742}" scale="80" fitToPage="1" topLeftCell="A13">
      <selection activeCell="G43" sqref="G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7:O37"/>
    <mergeCell ref="C23:O23"/>
    <mergeCell ref="C24:I35"/>
    <mergeCell ref="J24:O24"/>
    <mergeCell ref="P24:P25"/>
    <mergeCell ref="J25:O30"/>
    <mergeCell ref="J31:O31"/>
    <mergeCell ref="J32:O33"/>
    <mergeCell ref="J34:O34"/>
    <mergeCell ref="J35:O35"/>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49"/>
  <sheetViews>
    <sheetView zoomScale="85" zoomScaleNormal="85"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67"/>
      <c r="N9" s="67"/>
      <c r="O9" s="67"/>
      <c r="P9" s="1"/>
    </row>
    <row r="10" spans="1:28" s="55" customFormat="1" ht="15.75" customHeight="1" x14ac:dyDescent="0.25">
      <c r="A10" s="54"/>
      <c r="B10" s="69"/>
      <c r="C10" s="341" t="s">
        <v>20</v>
      </c>
      <c r="D10" s="341"/>
      <c r="E10" s="341"/>
      <c r="F10" s="341"/>
      <c r="G10" s="341"/>
      <c r="H10" s="341"/>
      <c r="I10" s="341"/>
      <c r="J10" s="341"/>
      <c r="K10" s="341"/>
      <c r="L10" s="341"/>
      <c r="M10" s="341"/>
      <c r="N10" s="341"/>
      <c r="O10" s="341"/>
      <c r="P10" s="69"/>
      <c r="Q10" s="54"/>
      <c r="R10" s="54"/>
      <c r="S10" s="54"/>
      <c r="T10" s="54"/>
      <c r="U10" s="54"/>
      <c r="V10" s="54"/>
      <c r="W10" s="54"/>
      <c r="X10" s="54"/>
      <c r="Y10" s="54"/>
      <c r="Z10" s="54"/>
      <c r="AA10" s="54"/>
      <c r="AB10" s="54"/>
    </row>
    <row r="11" spans="1:28" s="55" customFormat="1" ht="15.75" customHeight="1" x14ac:dyDescent="0.25">
      <c r="A11" s="54"/>
      <c r="B11" s="69"/>
      <c r="C11" s="341"/>
      <c r="D11" s="341"/>
      <c r="E11" s="341"/>
      <c r="F11" s="341"/>
      <c r="G11" s="341"/>
      <c r="H11" s="341"/>
      <c r="I11" s="341"/>
      <c r="J11" s="341"/>
      <c r="K11" s="341"/>
      <c r="L11" s="341"/>
      <c r="M11" s="341"/>
      <c r="N11" s="341"/>
      <c r="O11" s="341"/>
      <c r="P11" s="69"/>
      <c r="Q11" s="54"/>
      <c r="R11" s="54"/>
      <c r="S11" s="54"/>
      <c r="T11" s="54"/>
      <c r="U11" s="54"/>
      <c r="V11" s="54"/>
      <c r="W11" s="54"/>
      <c r="X11" s="54"/>
      <c r="Y11" s="54"/>
      <c r="Z11" s="54"/>
      <c r="AA11" s="54"/>
      <c r="AB11" s="54"/>
    </row>
    <row r="12" spans="1:28" s="55" customFormat="1" ht="30" customHeight="1" x14ac:dyDescent="0.25">
      <c r="A12" s="54"/>
      <c r="B12" s="69"/>
      <c r="C12" s="342" t="s">
        <v>11</v>
      </c>
      <c r="D12" s="342"/>
      <c r="E12" s="343" t="s">
        <v>26</v>
      </c>
      <c r="F12" s="343"/>
      <c r="G12" s="343"/>
      <c r="H12" s="343"/>
      <c r="I12" s="342" t="s">
        <v>0</v>
      </c>
      <c r="J12" s="342"/>
      <c r="K12" s="418" t="s">
        <v>295</v>
      </c>
      <c r="L12" s="419"/>
      <c r="M12" s="419"/>
      <c r="N12" s="419"/>
      <c r="O12" s="420"/>
      <c r="P12" s="69"/>
      <c r="Q12" s="54"/>
      <c r="R12" s="54"/>
      <c r="S12" s="54"/>
      <c r="T12" s="54"/>
      <c r="U12" s="54"/>
      <c r="V12" s="54"/>
      <c r="W12" s="54"/>
      <c r="X12" s="54"/>
      <c r="Y12" s="54"/>
      <c r="Z12" s="54"/>
      <c r="AA12" s="54"/>
      <c r="AB12" s="54"/>
    </row>
    <row r="13" spans="1:28" s="55" customFormat="1" ht="15.75" x14ac:dyDescent="0.25">
      <c r="A13" s="54"/>
      <c r="B13" s="69"/>
      <c r="C13" s="332" t="s">
        <v>55</v>
      </c>
      <c r="D13" s="332"/>
      <c r="E13" s="379" t="s">
        <v>94</v>
      </c>
      <c r="F13" s="379"/>
      <c r="G13" s="379"/>
      <c r="H13" s="379"/>
      <c r="I13" s="379"/>
      <c r="J13" s="379"/>
      <c r="K13" s="379"/>
      <c r="L13" s="379"/>
      <c r="M13" s="379"/>
      <c r="N13" s="379"/>
      <c r="O13" s="379"/>
      <c r="P13" s="69"/>
      <c r="Q13" s="54"/>
      <c r="R13" s="54"/>
      <c r="S13" s="54"/>
      <c r="T13" s="54"/>
      <c r="U13" s="54"/>
      <c r="V13" s="54"/>
      <c r="W13" s="54"/>
      <c r="X13" s="54"/>
      <c r="Y13" s="54"/>
      <c r="Z13" s="54"/>
      <c r="AA13" s="54"/>
      <c r="AB13" s="54"/>
    </row>
    <row r="14" spans="1:28" s="55" customFormat="1" ht="15.75" customHeight="1" x14ac:dyDescent="0.25">
      <c r="A14" s="54"/>
      <c r="B14" s="69"/>
      <c r="C14" s="332" t="s">
        <v>21</v>
      </c>
      <c r="D14" s="332"/>
      <c r="E14" s="380" t="s">
        <v>126</v>
      </c>
      <c r="F14" s="379"/>
      <c r="G14" s="379"/>
      <c r="H14" s="379"/>
      <c r="I14" s="379"/>
      <c r="J14" s="379"/>
      <c r="K14" s="379"/>
      <c r="L14" s="379"/>
      <c r="M14" s="379"/>
      <c r="N14" s="379"/>
      <c r="O14" s="379"/>
      <c r="P14" s="69"/>
      <c r="Q14" s="54"/>
      <c r="R14" s="54"/>
      <c r="S14" s="54"/>
      <c r="T14" s="54"/>
      <c r="U14" s="54"/>
      <c r="V14" s="54"/>
      <c r="W14" s="54"/>
      <c r="X14" s="54"/>
      <c r="Y14" s="54"/>
      <c r="Z14" s="54"/>
      <c r="AA14" s="54"/>
      <c r="AB14" s="54"/>
    </row>
    <row r="15" spans="1:28" s="55" customFormat="1" ht="15.75" x14ac:dyDescent="0.25">
      <c r="A15" s="54"/>
      <c r="B15" s="69"/>
      <c r="C15" s="413"/>
      <c r="D15" s="413"/>
      <c r="E15" s="413"/>
      <c r="F15" s="413"/>
      <c r="G15" s="413"/>
      <c r="H15" s="413"/>
      <c r="I15" s="413"/>
      <c r="J15" s="413"/>
      <c r="K15" s="413"/>
      <c r="L15" s="413"/>
      <c r="M15" s="413"/>
      <c r="N15" s="413"/>
      <c r="O15" s="413"/>
      <c r="P15" s="69"/>
      <c r="Q15" s="54"/>
      <c r="R15" s="54"/>
      <c r="S15" s="54"/>
      <c r="T15" s="54"/>
      <c r="U15" s="54"/>
      <c r="V15" s="54"/>
      <c r="W15" s="54"/>
      <c r="X15" s="54"/>
      <c r="Y15" s="54"/>
      <c r="Z15" s="54"/>
      <c r="AA15" s="54"/>
      <c r="AB15" s="54"/>
    </row>
    <row r="16" spans="1:28" s="55" customFormat="1" ht="15.75" x14ac:dyDescent="0.25">
      <c r="A16" s="54"/>
      <c r="B16" s="69"/>
      <c r="C16" s="414" t="s">
        <v>1</v>
      </c>
      <c r="D16" s="414"/>
      <c r="E16" s="414"/>
      <c r="F16" s="414"/>
      <c r="G16" s="414"/>
      <c r="H16" s="414"/>
      <c r="I16" s="414"/>
      <c r="J16" s="414"/>
      <c r="K16" s="414"/>
      <c r="L16" s="414"/>
      <c r="M16" s="414"/>
      <c r="N16" s="414"/>
      <c r="O16" s="414"/>
      <c r="P16" s="69"/>
      <c r="Q16" s="54"/>
      <c r="R16" s="54"/>
      <c r="S16" s="54"/>
      <c r="T16" s="54"/>
      <c r="U16" s="54"/>
      <c r="V16" s="54"/>
      <c r="W16" s="54"/>
      <c r="X16" s="54"/>
      <c r="Y16" s="54"/>
      <c r="Z16" s="54"/>
      <c r="AA16" s="54"/>
      <c r="AB16" s="54"/>
    </row>
    <row r="17" spans="1:28" s="55" customFormat="1" ht="36" customHeight="1" x14ac:dyDescent="0.25">
      <c r="A17" s="54"/>
      <c r="B17" s="69"/>
      <c r="C17" s="332" t="s">
        <v>4</v>
      </c>
      <c r="D17" s="332"/>
      <c r="E17" s="415">
        <v>2</v>
      </c>
      <c r="F17" s="416"/>
      <c r="G17" s="417"/>
      <c r="H17" s="332" t="s">
        <v>164</v>
      </c>
      <c r="I17" s="332"/>
      <c r="J17" s="335" t="s">
        <v>36</v>
      </c>
      <c r="K17" s="301"/>
      <c r="L17" s="332" t="s">
        <v>3</v>
      </c>
      <c r="M17" s="332"/>
      <c r="N17" s="374">
        <v>24</v>
      </c>
      <c r="O17" s="374"/>
      <c r="P17" s="410"/>
      <c r="Q17" s="411"/>
      <c r="R17" s="412"/>
      <c r="S17" s="411"/>
      <c r="T17" s="411"/>
      <c r="U17" s="411"/>
      <c r="V17" s="411"/>
      <c r="W17" s="54"/>
      <c r="X17" s="54"/>
      <c r="Y17" s="54"/>
      <c r="Z17" s="54"/>
      <c r="AA17" s="54"/>
      <c r="AB17" s="54"/>
    </row>
    <row r="18" spans="1:28" s="55" customFormat="1" ht="15.75" customHeight="1" x14ac:dyDescent="0.25">
      <c r="A18" s="54"/>
      <c r="B18" s="69"/>
      <c r="C18" s="332" t="s">
        <v>2</v>
      </c>
      <c r="D18" s="332"/>
      <c r="E18" s="303" t="s">
        <v>296</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69"/>
      <c r="C19" s="332"/>
      <c r="D19" s="332"/>
      <c r="E19" s="331"/>
      <c r="F19" s="331"/>
      <c r="G19" s="331"/>
      <c r="H19" s="331"/>
      <c r="I19" s="331"/>
      <c r="J19" s="331"/>
      <c r="K19" s="331"/>
      <c r="L19" s="331"/>
      <c r="M19" s="331"/>
      <c r="N19" s="331"/>
      <c r="O19" s="331"/>
      <c r="P19" s="41"/>
      <c r="Q19" s="65"/>
      <c r="R19" s="400"/>
      <c r="S19" s="387"/>
      <c r="T19" s="387"/>
      <c r="U19" s="409"/>
      <c r="V19" s="387"/>
      <c r="W19" s="54"/>
      <c r="X19" s="54"/>
      <c r="Y19" s="54"/>
      <c r="Z19" s="54"/>
      <c r="AA19" s="54"/>
      <c r="AB19" s="54"/>
    </row>
    <row r="20" spans="1:28" s="55" customFormat="1" ht="15.75" customHeight="1" x14ac:dyDescent="0.25">
      <c r="A20" s="54"/>
      <c r="B20" s="69"/>
      <c r="C20" s="332" t="s">
        <v>12</v>
      </c>
      <c r="D20" s="332"/>
      <c r="E20" s="303" t="s">
        <v>301</v>
      </c>
      <c r="F20" s="303"/>
      <c r="G20" s="332" t="s">
        <v>5</v>
      </c>
      <c r="H20" s="332"/>
      <c r="I20" s="332"/>
      <c r="J20" s="331" t="s">
        <v>15</v>
      </c>
      <c r="K20" s="331"/>
      <c r="L20" s="332" t="s">
        <v>17</v>
      </c>
      <c r="M20" s="332"/>
      <c r="N20" s="331" t="s">
        <v>16</v>
      </c>
      <c r="O20" s="331"/>
      <c r="P20" s="41"/>
      <c r="Q20" s="65"/>
      <c r="R20" s="400"/>
      <c r="S20" s="387"/>
      <c r="T20" s="387"/>
      <c r="U20" s="409"/>
      <c r="V20" s="387"/>
      <c r="W20" s="54"/>
      <c r="X20" s="54"/>
      <c r="Y20" s="54"/>
      <c r="Z20" s="54"/>
      <c r="AA20" s="54"/>
      <c r="AB20" s="54"/>
    </row>
    <row r="21" spans="1:28" s="55" customFormat="1" ht="15.75" customHeight="1" x14ac:dyDescent="0.25">
      <c r="A21" s="54"/>
      <c r="B21" s="69"/>
      <c r="C21" s="332"/>
      <c r="D21" s="332"/>
      <c r="E21" s="303"/>
      <c r="F21" s="303"/>
      <c r="G21" s="332"/>
      <c r="H21" s="332"/>
      <c r="I21" s="332"/>
      <c r="J21" s="331"/>
      <c r="K21" s="331"/>
      <c r="L21" s="332"/>
      <c r="M21" s="332"/>
      <c r="N21" s="331"/>
      <c r="O21" s="331"/>
      <c r="P21" s="41"/>
      <c r="Q21" s="65"/>
      <c r="R21" s="400"/>
      <c r="S21" s="387"/>
      <c r="T21" s="387"/>
      <c r="U21" s="409"/>
      <c r="V21" s="387"/>
      <c r="W21" s="54"/>
      <c r="X21" s="54"/>
      <c r="Y21" s="54"/>
      <c r="Z21" s="54"/>
      <c r="AA21" s="54"/>
      <c r="AB21" s="54"/>
    </row>
    <row r="22" spans="1:28" ht="15.75" customHeight="1" x14ac:dyDescent="0.2">
      <c r="B22" s="1"/>
      <c r="C22" s="15"/>
      <c r="D22" s="15"/>
      <c r="E22" s="66"/>
      <c r="F22" s="66"/>
      <c r="G22" s="15"/>
      <c r="H22" s="15"/>
      <c r="I22" s="15"/>
      <c r="J22" s="67"/>
      <c r="K22" s="67"/>
      <c r="L22" s="15"/>
      <c r="M22" s="15"/>
      <c r="N22" s="67"/>
      <c r="O22" s="67"/>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23</v>
      </c>
      <c r="K24" s="391"/>
      <c r="L24" s="391"/>
      <c r="M24" s="391"/>
      <c r="N24" s="391"/>
      <c r="O24" s="392"/>
      <c r="P24" s="44"/>
      <c r="Q24" s="45"/>
      <c r="R24" s="400"/>
      <c r="S24" s="408"/>
      <c r="T24" s="408"/>
      <c r="U24" s="400"/>
      <c r="V24" s="387"/>
    </row>
    <row r="25" spans="1:28" x14ac:dyDescent="0.2">
      <c r="B25" s="1"/>
      <c r="C25" s="404"/>
      <c r="D25" s="405"/>
      <c r="E25" s="405"/>
      <c r="F25" s="405"/>
      <c r="G25" s="405"/>
      <c r="H25" s="405"/>
      <c r="I25" s="405"/>
      <c r="J25" s="388"/>
      <c r="K25" s="389"/>
      <c r="L25" s="389"/>
      <c r="M25" s="389"/>
      <c r="N25" s="389"/>
      <c r="O25" s="390"/>
      <c r="P25" s="44"/>
      <c r="Q25" s="45"/>
      <c r="R25" s="400"/>
      <c r="S25" s="408"/>
      <c r="T25" s="408"/>
      <c r="U25" s="400"/>
      <c r="V25" s="387"/>
    </row>
    <row r="26" spans="1:28" x14ac:dyDescent="0.2">
      <c r="B26" s="1"/>
      <c r="C26" s="404"/>
      <c r="D26" s="405"/>
      <c r="E26" s="405"/>
      <c r="F26" s="405"/>
      <c r="G26" s="405"/>
      <c r="H26" s="405"/>
      <c r="I26" s="405"/>
      <c r="J26" s="389"/>
      <c r="K26" s="389"/>
      <c r="L26" s="389"/>
      <c r="M26" s="389"/>
      <c r="N26" s="389"/>
      <c r="O26" s="390"/>
      <c r="P26" s="44"/>
      <c r="Q26" s="45"/>
    </row>
    <row r="27" spans="1:28" x14ac:dyDescent="0.2">
      <c r="B27" s="1"/>
      <c r="C27" s="404"/>
      <c r="D27" s="405"/>
      <c r="E27" s="405"/>
      <c r="F27" s="405"/>
      <c r="G27" s="405"/>
      <c r="H27" s="405"/>
      <c r="I27" s="405"/>
      <c r="J27" s="389"/>
      <c r="K27" s="389"/>
      <c r="L27" s="389"/>
      <c r="M27" s="389"/>
      <c r="N27" s="389"/>
      <c r="O27" s="390"/>
      <c r="P27" s="44"/>
      <c r="Q27" s="45"/>
    </row>
    <row r="28" spans="1:28" x14ac:dyDescent="0.2">
      <c r="B28" s="1"/>
      <c r="C28" s="404"/>
      <c r="D28" s="405"/>
      <c r="E28" s="405"/>
      <c r="F28" s="405"/>
      <c r="G28" s="405"/>
      <c r="H28" s="405"/>
      <c r="I28" s="405"/>
      <c r="J28" s="389"/>
      <c r="K28" s="389"/>
      <c r="L28" s="389"/>
      <c r="M28" s="389"/>
      <c r="N28" s="389"/>
      <c r="O28" s="390"/>
      <c r="P28" s="44"/>
      <c r="Q28" s="45"/>
    </row>
    <row r="29" spans="1:28" x14ac:dyDescent="0.2">
      <c r="B29" s="1"/>
      <c r="C29" s="404"/>
      <c r="D29" s="405"/>
      <c r="E29" s="405"/>
      <c r="F29" s="405"/>
      <c r="G29" s="405"/>
      <c r="H29" s="405"/>
      <c r="I29" s="405"/>
      <c r="J29" s="389"/>
      <c r="K29" s="389"/>
      <c r="L29" s="389"/>
      <c r="M29" s="389"/>
      <c r="N29" s="389"/>
      <c r="O29" s="390"/>
      <c r="P29" s="44"/>
      <c r="Q29" s="45"/>
    </row>
    <row r="30" spans="1:28" x14ac:dyDescent="0.2">
      <c r="B30" s="1"/>
      <c r="C30" s="404"/>
      <c r="D30" s="405"/>
      <c r="E30" s="405"/>
      <c r="F30" s="405"/>
      <c r="G30" s="405"/>
      <c r="H30" s="405"/>
      <c r="I30" s="405"/>
      <c r="J30" s="389"/>
      <c r="K30" s="389"/>
      <c r="L30" s="389"/>
      <c r="M30" s="389"/>
      <c r="N30" s="389"/>
      <c r="O30" s="390"/>
      <c r="P30" s="44"/>
      <c r="Q30" s="45"/>
    </row>
    <row r="31" spans="1:28" x14ac:dyDescent="0.2">
      <c r="B31" s="1"/>
      <c r="C31" s="404"/>
      <c r="D31" s="405"/>
      <c r="E31" s="405"/>
      <c r="F31" s="405"/>
      <c r="G31" s="405"/>
      <c r="H31" s="405"/>
      <c r="I31" s="405"/>
      <c r="J31" s="389"/>
      <c r="K31" s="389"/>
      <c r="L31" s="389"/>
      <c r="M31" s="389"/>
      <c r="N31" s="389"/>
      <c r="O31" s="390"/>
      <c r="P31" s="44"/>
      <c r="Q31" s="45"/>
    </row>
    <row r="32" spans="1:28" x14ac:dyDescent="0.2">
      <c r="B32" s="1"/>
      <c r="C32" s="404"/>
      <c r="D32" s="405"/>
      <c r="E32" s="405"/>
      <c r="F32" s="405"/>
      <c r="G32" s="405"/>
      <c r="H32" s="405"/>
      <c r="I32" s="405"/>
      <c r="J32" s="389"/>
      <c r="K32" s="389"/>
      <c r="L32" s="389"/>
      <c r="M32" s="389"/>
      <c r="N32" s="389"/>
      <c r="O32" s="390"/>
      <c r="P32" s="44"/>
      <c r="Q32" s="45"/>
    </row>
    <row r="33" spans="2:17" x14ac:dyDescent="0.2">
      <c r="B33" s="1"/>
      <c r="C33" s="404"/>
      <c r="D33" s="405"/>
      <c r="E33" s="405"/>
      <c r="F33" s="405"/>
      <c r="G33" s="405"/>
      <c r="H33" s="405"/>
      <c r="I33" s="405"/>
      <c r="J33" s="389"/>
      <c r="K33" s="389"/>
      <c r="L33" s="389"/>
      <c r="M33" s="389"/>
      <c r="N33" s="389"/>
      <c r="O33" s="390"/>
      <c r="P33" s="44"/>
      <c r="Q33" s="45"/>
    </row>
    <row r="34" spans="2:17" x14ac:dyDescent="0.2">
      <c r="B34" s="1"/>
      <c r="C34" s="404"/>
      <c r="D34" s="405"/>
      <c r="E34" s="405"/>
      <c r="F34" s="405"/>
      <c r="G34" s="405"/>
      <c r="H34" s="405"/>
      <c r="I34" s="405"/>
      <c r="J34" s="389"/>
      <c r="K34" s="389"/>
      <c r="L34" s="389"/>
      <c r="M34" s="389"/>
      <c r="N34" s="389"/>
      <c r="O34" s="390"/>
      <c r="P34" s="44"/>
      <c r="Q34" s="45"/>
    </row>
    <row r="35" spans="2:17" ht="12.75" customHeight="1" x14ac:dyDescent="0.2">
      <c r="B35" s="1"/>
      <c r="C35" s="404"/>
      <c r="D35" s="405"/>
      <c r="E35" s="405"/>
      <c r="F35" s="405"/>
      <c r="G35" s="405"/>
      <c r="H35" s="405"/>
      <c r="I35" s="405"/>
      <c r="J35" s="389"/>
      <c r="K35" s="389"/>
      <c r="L35" s="389"/>
      <c r="M35" s="389"/>
      <c r="N35" s="389"/>
      <c r="O35" s="390"/>
      <c r="P35" s="1"/>
    </row>
    <row r="36" spans="2:17" ht="15" customHeight="1" x14ac:dyDescent="0.2">
      <c r="B36" s="1"/>
      <c r="C36" s="404"/>
      <c r="D36" s="405"/>
      <c r="E36" s="405"/>
      <c r="F36" s="405"/>
      <c r="G36" s="405"/>
      <c r="H36" s="405"/>
      <c r="I36" s="405"/>
      <c r="J36" s="391" t="s">
        <v>61</v>
      </c>
      <c r="K36" s="391"/>
      <c r="L36" s="391"/>
      <c r="M36" s="391"/>
      <c r="N36" s="391"/>
      <c r="O36" s="392"/>
      <c r="P36" s="1"/>
    </row>
    <row r="37" spans="2:17" x14ac:dyDescent="0.2">
      <c r="B37" s="1"/>
      <c r="C37" s="404"/>
      <c r="D37" s="405"/>
      <c r="E37" s="405"/>
      <c r="F37" s="405"/>
      <c r="G37" s="405"/>
      <c r="H37" s="405"/>
      <c r="I37" s="405"/>
      <c r="J37" s="393"/>
      <c r="K37" s="394"/>
      <c r="L37" s="394"/>
      <c r="M37" s="394"/>
      <c r="N37" s="394"/>
      <c r="O37" s="395"/>
      <c r="P37" s="1"/>
    </row>
    <row r="38" spans="2:17" x14ac:dyDescent="0.2">
      <c r="B38" s="1"/>
      <c r="C38" s="404"/>
      <c r="D38" s="405"/>
      <c r="E38" s="405"/>
      <c r="F38" s="405"/>
      <c r="G38" s="405"/>
      <c r="H38" s="405"/>
      <c r="I38" s="405"/>
      <c r="J38" s="394"/>
      <c r="K38" s="394"/>
      <c r="L38" s="394"/>
      <c r="M38" s="394"/>
      <c r="N38" s="394"/>
      <c r="O38" s="395"/>
      <c r="P38" s="1"/>
    </row>
    <row r="39" spans="2:17" x14ac:dyDescent="0.2">
      <c r="B39" s="1"/>
      <c r="C39" s="404"/>
      <c r="D39" s="405"/>
      <c r="E39" s="405"/>
      <c r="F39" s="405"/>
      <c r="G39" s="405"/>
      <c r="H39" s="405"/>
      <c r="I39" s="405"/>
      <c r="J39" s="396" t="s">
        <v>7</v>
      </c>
      <c r="K39" s="396"/>
      <c r="L39" s="396"/>
      <c r="M39" s="396"/>
      <c r="N39" s="396"/>
      <c r="O39" s="397"/>
      <c r="P39" s="1"/>
    </row>
    <row r="40" spans="2:17" ht="15" customHeight="1" x14ac:dyDescent="0.2">
      <c r="B40" s="1"/>
      <c r="C40" s="404"/>
      <c r="D40" s="405"/>
      <c r="E40" s="405"/>
      <c r="F40" s="405"/>
      <c r="G40" s="405"/>
      <c r="H40" s="405"/>
      <c r="I40" s="405"/>
      <c r="J40" s="496" t="s">
        <v>126</v>
      </c>
      <c r="K40" s="481"/>
      <c r="L40" s="481"/>
      <c r="M40" s="481"/>
      <c r="N40" s="481"/>
      <c r="O40" s="482"/>
      <c r="P40" s="1"/>
    </row>
    <row r="41" spans="2:17" x14ac:dyDescent="0.2">
      <c r="B41" s="1"/>
      <c r="C41" s="485"/>
      <c r="D41" s="486"/>
      <c r="E41" s="486"/>
      <c r="F41" s="486"/>
      <c r="G41" s="486"/>
      <c r="H41" s="486"/>
      <c r="I41" s="486"/>
      <c r="J41" s="483"/>
      <c r="K41" s="483"/>
      <c r="L41" s="483"/>
      <c r="M41" s="483"/>
      <c r="N41" s="483"/>
      <c r="O41" s="484"/>
      <c r="P41" s="1"/>
    </row>
    <row r="42" spans="2:17" x14ac:dyDescent="0.2">
      <c r="B42" s="46"/>
      <c r="C42" s="66"/>
      <c r="D42" s="66"/>
      <c r="E42" s="66"/>
      <c r="F42" s="66"/>
      <c r="G42" s="66"/>
      <c r="H42" s="66"/>
      <c r="I42" s="66"/>
      <c r="J42" s="64"/>
      <c r="K42" s="64"/>
      <c r="L42" s="64"/>
      <c r="M42" s="64"/>
      <c r="N42" s="64"/>
      <c r="O42" s="64"/>
      <c r="P42" s="46"/>
    </row>
    <row r="43" spans="2:17" ht="15" customHeight="1" x14ac:dyDescent="0.2">
      <c r="B43" s="1"/>
      <c r="C43" s="313" t="s">
        <v>9</v>
      </c>
      <c r="D43" s="313"/>
      <c r="E43" s="313"/>
      <c r="F43" s="313"/>
      <c r="G43" s="313"/>
      <c r="H43" s="313"/>
      <c r="I43" s="313"/>
      <c r="J43" s="313"/>
      <c r="K43" s="313"/>
      <c r="L43" s="313"/>
      <c r="M43" s="313"/>
      <c r="N43" s="313"/>
      <c r="O43" s="313"/>
      <c r="P43" s="1"/>
    </row>
    <row r="44" spans="2:17" ht="15.75" x14ac:dyDescent="0.25">
      <c r="B44" s="1"/>
      <c r="C44" s="49" t="s">
        <v>8</v>
      </c>
      <c r="D44" s="68" t="str">
        <f>IF(J20="MENSUAL","ENERO",IF(J20="TRIMESTRAL","MARZO",IF(J20="SEMESTRAL","JUNIO",IF(J20="ANUAL",2017,""))))</f>
        <v>JUNIO</v>
      </c>
      <c r="E44" s="68" t="str">
        <f>IF(J20="MENSUAL","FEBRERO",IF(J20="TRIMESTRAL","JUNIO",IF(J20="SEMESTRAL","DICIEMBRE","")))</f>
        <v>DICIEMBRE</v>
      </c>
      <c r="F44" s="68" t="str">
        <f>IF(J20="MENSUAL","MARZO",IF(J20="TRIMESTRAL","SEPTIEMBRE",""))</f>
        <v/>
      </c>
      <c r="G44" s="68" t="str">
        <f>IF(J20="MENSUAL","ABRIL",IF(J20="TRIMESTRAL","DICIEMBRE",""))</f>
        <v/>
      </c>
      <c r="H44" s="68" t="str">
        <f>IF(J20="MENSUAL","MAYO","")</f>
        <v/>
      </c>
      <c r="I44" s="68" t="str">
        <f>IF(J20="MENSUAL","JUNIO","")</f>
        <v/>
      </c>
      <c r="J44" s="68" t="str">
        <f>IF(J20="MENSUAL","JULIO","")</f>
        <v/>
      </c>
      <c r="K44" s="68" t="str">
        <f>IF(J20="MENSUAL","AGOSTO","")</f>
        <v/>
      </c>
      <c r="L44" s="68" t="str">
        <f>IF(J20="MENSUAL","SEPTIEMBRE","")</f>
        <v/>
      </c>
      <c r="M44" s="68" t="str">
        <f>IF(J20="MENSUAL","OCTUBRE","")</f>
        <v/>
      </c>
      <c r="N44" s="68" t="str">
        <f>IF(J20="MENSUAL","NOVIEMBRE","")</f>
        <v/>
      </c>
      <c r="O44" s="68" t="str">
        <f>IF(J20="MENSUAL","DICIEMBRE","")</f>
        <v/>
      </c>
      <c r="P44" s="1"/>
    </row>
    <row r="45" spans="2:17" ht="15.75" x14ac:dyDescent="0.25">
      <c r="B45" s="1"/>
      <c r="C45" s="47">
        <f>G18</f>
        <v>0</v>
      </c>
      <c r="D45" s="50"/>
      <c r="E45" s="50"/>
      <c r="F45" s="50"/>
      <c r="G45" s="50"/>
      <c r="H45" s="50"/>
      <c r="I45" s="50"/>
      <c r="J45" s="50"/>
      <c r="K45" s="50"/>
      <c r="L45" s="50"/>
      <c r="M45" s="50"/>
      <c r="N45" s="50"/>
      <c r="O45" s="50"/>
      <c r="P45" s="1"/>
    </row>
    <row r="46" spans="2:17" ht="15.75" x14ac:dyDescent="0.25">
      <c r="B46" s="1"/>
      <c r="C46" s="48">
        <f>G19</f>
        <v>0</v>
      </c>
      <c r="D46" s="51"/>
      <c r="E46" s="51"/>
      <c r="F46" s="51"/>
      <c r="G46" s="51"/>
      <c r="H46" s="51"/>
      <c r="I46" s="51"/>
      <c r="J46" s="51"/>
      <c r="K46" s="51"/>
      <c r="L46" s="51"/>
      <c r="M46" s="51"/>
      <c r="N46" s="51"/>
      <c r="O46" s="52"/>
      <c r="P46" s="1"/>
    </row>
    <row r="47" spans="2:17" x14ac:dyDescent="0.2">
      <c r="B47" s="1"/>
      <c r="C47" s="3" t="s">
        <v>10</v>
      </c>
      <c r="D47" s="53">
        <f>IFERROR(IF($E$17=1,D45/D46,IF($E$17=2,D45,"")),"")</f>
        <v>0</v>
      </c>
      <c r="E47" s="53">
        <f>IFERROR(IF($E$17=1,E45/E46,IF($E$17=2,E45,"")),"")</f>
        <v>0</v>
      </c>
      <c r="F47" s="53"/>
      <c r="G47" s="53"/>
      <c r="H47" s="53"/>
      <c r="I47" s="53"/>
      <c r="J47" s="53"/>
      <c r="K47" s="53"/>
      <c r="L47" s="53"/>
      <c r="M47" s="53"/>
      <c r="N47" s="53"/>
      <c r="O47" s="53"/>
      <c r="P47" s="1"/>
    </row>
    <row r="48" spans="2:17" x14ac:dyDescent="0.2">
      <c r="B48" s="1"/>
      <c r="C48" s="4" t="s">
        <v>22</v>
      </c>
      <c r="D48"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v>
      </c>
      <c r="E48" s="83">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24</v>
      </c>
      <c r="F48" s="83" t="str">
        <f>IF(AND(N20="ANUAL",J20="MENSUAL"),N17/12+E48,IF(AND(N20="ANUAL",J20="TRIMESTRAL"),N17/4+E48,IF(AND(N20="SEMESTRAL",J20="MENSUAL"),N17/6+E48,IF(AND(N20="SEMESTRAL",J20="TRIMESTRAL"),N17/2,IF(AND(N20="TRIMESTRAL",J20="MENSUAL"),N17/3+E48,IF(AND(N20="TRIMESTRAL",J20="TRIMESTRAL"),N17,IF(AND(N20="MENSUAL",J20="MENSUAL"),N17,"")))))))</f>
        <v/>
      </c>
      <c r="G48" s="83" t="str">
        <f>IF(AND(N20="ANUAL",J20="MENSUAL"),N17/12+F48,IF(AND(N20="ANUAL",J20="TRIMESTRAL"),N17/4+F48,IF(AND(N20="SEMESTRAL",J20="MENSUAL"),N17/6+F48,IF(AND(N20="SEMESTRAL",J20="TRIMESTRAL"),N17/2+F48,IF(AND(N20="TRIMESTRAL",J20="MENSUAL"),N17/3,IF(AND(N20="TRIMESTRAL",J20="TRIMESTRAL"),N17,IF(AND(N20="MENSUAL",J20="MENSUAL"),N17,"")))))))</f>
        <v/>
      </c>
      <c r="H48" s="83" t="str">
        <f>IF(AND($N$20="ANUAL",$J$20="MENSUAL"),$N$17/12+G48,IF(AND(N20="SEMESTRAL",J20="MENSUAL"),N17/6+G48,IF(AND(N20="TRIMESTRAL",J20="MENSUAL"),N17/3+G48,IF(AND(N20="MENSUAL",J20="MENSUAL"),N17,""))))</f>
        <v/>
      </c>
      <c r="I48" s="83" t="str">
        <f>IF(AND($N$20="ANUAL",$J$20="MENSUAL"),$N$17/12+H48,IF(AND(N20="SEMESTRAL",J20="MENSUAL"),N17/6+H48,IF(AND(N20="TRIMESTRAL",J20="MENSUAL"),N17/3+H48,IF(AND(N20="MENSUAL",J20="MENSUAL"),N17,""))))</f>
        <v/>
      </c>
      <c r="J48" s="83" t="str">
        <f>IF(AND($N$20="ANUAL",$J$20="MENSUAL"),$N$17/12+I48,IF(AND(N20="SEMESTRAL",J20="MENSUAL"),N17/6,IF(AND(N20="TRIMESTRAL",J20="MENSUAL"),N17/3,IF(AND(N20="MENSUAL",J20="MENSUAL"),N17,""))))</f>
        <v/>
      </c>
      <c r="K48" s="83" t="str">
        <f>IF(AND($N$20="ANUAL",$J$20="MENSUAL"),$N$17/12+J48,IF(AND(N20="SEMESTRAL",J20="MENSUAL"),N17/6+J48,IF(AND(N20="TRIMESTRAL",J20="MENSUAL"),N17/3+J48,IF(AND(N20="MENSUAL",J20="MENSUAL"),N17,""))))</f>
        <v/>
      </c>
      <c r="L48" s="83" t="str">
        <f>IF(AND($N$20="ANUAL",$J$20="MENSUAL"),$N$17/12+K48,IF(AND(N20="SEMESTRAL",J20="MENSUAL"),N17/6+K48,IF(AND(N20="TRIMESTRAL",J20="MENSUAL"),N17/3+K48,IF(AND(N20="MENSUAL",J20="MENSUAL"),N17,""))))</f>
        <v/>
      </c>
      <c r="M48" s="83" t="str">
        <f>IF(AND($N$20="ANUAL",$J$20="MENSUAL"),$N$17/12+L48,IF(AND(N20="SEMESTRAL",J20="MENSUAL"),N17/6+L48,IF(AND(N20="TRIMESTRAL",J20="MENSUAL"),N17/3,IF(AND(N20="MENSUAL",J20="MENSUAL"),N17,""))))</f>
        <v/>
      </c>
      <c r="N48" s="83" t="str">
        <f>IF(AND($N$20="ANUAL",$J$20="MENSUAL"),$N$17/12+M48,IF(AND(N20="SEMESTRAL",J20="MENSUAL"),N17/6+M48,IF(AND(N20="TRIMESTRAL",J20="MENSUAL"),N17/3+M48,IF(AND(N20="MENSUAL",J20="MENSUAL"),N17,""))))</f>
        <v/>
      </c>
      <c r="O48" s="83"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sheetProtection algorithmName="SHA-512" hashValue="V2vkfVrMZNp9ls+W0d/F4uE7mr2rtY4exg/3s82l1pD/jdF2y6FbJgAZ75Lgwh+qbs+he1BKg+biKDflrj9iLw==" saltValue="lfpmFJpXeoAXrZMho54izw==" spinCount="100000" sheet="1" objects="1" scenarios="1"/>
  <customSheetViews>
    <customSheetView guid="{E72066E1-2E2A-4698-9EFF-16A0125F33B6}" scale="80">
      <selection activeCell="N17" sqref="N17:O17"/>
      <pageMargins left="0.7" right="0.7" top="0.75" bottom="0.75" header="0.3" footer="0.3"/>
      <pageSetup orientation="portrait" r:id="rId1"/>
    </customSheetView>
    <customSheetView guid="{34CE63CC-8C1B-460F-A260-1A12A31AF742}" scale="80">
      <selection activeCell="N17" sqref="N17:O17"/>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1"/>
    <mergeCell ref="J24:O24"/>
    <mergeCell ref="R24:R25"/>
    <mergeCell ref="S24:T25"/>
    <mergeCell ref="C43:O43"/>
    <mergeCell ref="V24:V25"/>
    <mergeCell ref="J25:O35"/>
    <mergeCell ref="J36:O36"/>
    <mergeCell ref="J37:O38"/>
    <mergeCell ref="J39:O39"/>
    <mergeCell ref="J40:O41"/>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9"/>
  <sheetViews>
    <sheetView zoomScale="85" zoomScaleNormal="85"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178"/>
      <c r="N9" s="178"/>
      <c r="O9" s="178"/>
      <c r="P9" s="1"/>
    </row>
    <row r="10" spans="1:28" s="55" customFormat="1" ht="15.75" customHeight="1" x14ac:dyDescent="0.25">
      <c r="A10" s="54"/>
      <c r="B10" s="179"/>
      <c r="C10" s="341" t="s">
        <v>20</v>
      </c>
      <c r="D10" s="341"/>
      <c r="E10" s="341"/>
      <c r="F10" s="341"/>
      <c r="G10" s="341"/>
      <c r="H10" s="341"/>
      <c r="I10" s="341"/>
      <c r="J10" s="341"/>
      <c r="K10" s="341"/>
      <c r="L10" s="341"/>
      <c r="M10" s="341"/>
      <c r="N10" s="341"/>
      <c r="O10" s="341"/>
      <c r="P10" s="179"/>
      <c r="Q10" s="54"/>
      <c r="R10" s="54"/>
      <c r="S10" s="54"/>
      <c r="T10" s="54"/>
      <c r="U10" s="54"/>
      <c r="V10" s="54"/>
      <c r="W10" s="54"/>
      <c r="X10" s="54"/>
      <c r="Y10" s="54"/>
      <c r="Z10" s="54"/>
      <c r="AA10" s="54"/>
      <c r="AB10" s="54"/>
    </row>
    <row r="11" spans="1:28" s="55" customFormat="1" ht="15.75" customHeight="1" x14ac:dyDescent="0.25">
      <c r="A11" s="54"/>
      <c r="B11" s="179"/>
      <c r="C11" s="341"/>
      <c r="D11" s="341"/>
      <c r="E11" s="341"/>
      <c r="F11" s="341"/>
      <c r="G11" s="341"/>
      <c r="H11" s="341"/>
      <c r="I11" s="341"/>
      <c r="J11" s="341"/>
      <c r="K11" s="341"/>
      <c r="L11" s="341"/>
      <c r="M11" s="341"/>
      <c r="N11" s="341"/>
      <c r="O11" s="341"/>
      <c r="P11" s="179"/>
      <c r="Q11" s="54"/>
      <c r="R11" s="54"/>
      <c r="S11" s="54"/>
      <c r="T11" s="54"/>
      <c r="U11" s="54"/>
      <c r="V11" s="54"/>
      <c r="W11" s="54"/>
      <c r="X11" s="54"/>
      <c r="Y11" s="54"/>
      <c r="Z11" s="54"/>
      <c r="AA11" s="54"/>
      <c r="AB11" s="54"/>
    </row>
    <row r="12" spans="1:28" s="55" customFormat="1" ht="30" customHeight="1" x14ac:dyDescent="0.25">
      <c r="A12" s="54"/>
      <c r="B12" s="179"/>
      <c r="C12" s="342" t="s">
        <v>11</v>
      </c>
      <c r="D12" s="342"/>
      <c r="E12" s="343" t="s">
        <v>26</v>
      </c>
      <c r="F12" s="343"/>
      <c r="G12" s="343"/>
      <c r="H12" s="343"/>
      <c r="I12" s="342" t="s">
        <v>0</v>
      </c>
      <c r="J12" s="342"/>
      <c r="K12" s="418" t="s">
        <v>377</v>
      </c>
      <c r="L12" s="419"/>
      <c r="M12" s="419"/>
      <c r="N12" s="419"/>
      <c r="O12" s="420"/>
      <c r="P12" s="179"/>
      <c r="Q12" s="54"/>
      <c r="R12" s="54"/>
      <c r="S12" s="54"/>
      <c r="T12" s="54"/>
      <c r="U12" s="54"/>
      <c r="V12" s="54"/>
      <c r="W12" s="54"/>
      <c r="X12" s="54"/>
      <c r="Y12" s="54"/>
      <c r="Z12" s="54"/>
      <c r="AA12" s="54"/>
      <c r="AB12" s="54"/>
    </row>
    <row r="13" spans="1:28" s="55" customFormat="1" ht="15.75" x14ac:dyDescent="0.25">
      <c r="A13" s="54"/>
      <c r="B13" s="179"/>
      <c r="C13" s="332" t="s">
        <v>55</v>
      </c>
      <c r="D13" s="332"/>
      <c r="E13" s="379" t="s">
        <v>94</v>
      </c>
      <c r="F13" s="379"/>
      <c r="G13" s="379"/>
      <c r="H13" s="379"/>
      <c r="I13" s="379"/>
      <c r="J13" s="379"/>
      <c r="K13" s="379"/>
      <c r="L13" s="379"/>
      <c r="M13" s="379"/>
      <c r="N13" s="379"/>
      <c r="O13" s="379"/>
      <c r="P13" s="179"/>
      <c r="Q13" s="54"/>
      <c r="R13" s="54"/>
      <c r="S13" s="54"/>
      <c r="T13" s="54"/>
      <c r="U13" s="54"/>
      <c r="V13" s="54"/>
      <c r="W13" s="54"/>
      <c r="X13" s="54"/>
      <c r="Y13" s="54"/>
      <c r="Z13" s="54"/>
      <c r="AA13" s="54"/>
      <c r="AB13" s="54"/>
    </row>
    <row r="14" spans="1:28" s="55" customFormat="1" ht="15.75" customHeight="1" x14ac:dyDescent="0.25">
      <c r="A14" s="54"/>
      <c r="B14" s="179"/>
      <c r="C14" s="332" t="s">
        <v>21</v>
      </c>
      <c r="D14" s="332"/>
      <c r="E14" s="380" t="s">
        <v>126</v>
      </c>
      <c r="F14" s="379"/>
      <c r="G14" s="379"/>
      <c r="H14" s="379"/>
      <c r="I14" s="379"/>
      <c r="J14" s="379"/>
      <c r="K14" s="379"/>
      <c r="L14" s="379"/>
      <c r="M14" s="379"/>
      <c r="N14" s="379"/>
      <c r="O14" s="379"/>
      <c r="P14" s="179"/>
      <c r="Q14" s="54"/>
      <c r="R14" s="54"/>
      <c r="S14" s="54"/>
      <c r="T14" s="54"/>
      <c r="U14" s="54"/>
      <c r="V14" s="54"/>
      <c r="W14" s="54"/>
      <c r="X14" s="54"/>
      <c r="Y14" s="54"/>
      <c r="Z14" s="54"/>
      <c r="AA14" s="54"/>
      <c r="AB14" s="54"/>
    </row>
    <row r="15" spans="1:28" s="55" customFormat="1" ht="15.75" x14ac:dyDescent="0.25">
      <c r="A15" s="54"/>
      <c r="B15" s="179"/>
      <c r="C15" s="413"/>
      <c r="D15" s="413"/>
      <c r="E15" s="413"/>
      <c r="F15" s="413"/>
      <c r="G15" s="413"/>
      <c r="H15" s="413"/>
      <c r="I15" s="413"/>
      <c r="J15" s="413"/>
      <c r="K15" s="413"/>
      <c r="L15" s="413"/>
      <c r="M15" s="413"/>
      <c r="N15" s="413"/>
      <c r="O15" s="413"/>
      <c r="P15" s="179"/>
      <c r="Q15" s="54"/>
      <c r="R15" s="54"/>
      <c r="S15" s="54"/>
      <c r="T15" s="54"/>
      <c r="U15" s="54"/>
      <c r="V15" s="54"/>
      <c r="W15" s="54"/>
      <c r="X15" s="54"/>
      <c r="Y15" s="54"/>
      <c r="Z15" s="54"/>
      <c r="AA15" s="54"/>
      <c r="AB15" s="54"/>
    </row>
    <row r="16" spans="1:28" s="55" customFormat="1" ht="15.75" x14ac:dyDescent="0.25">
      <c r="A16" s="54"/>
      <c r="B16" s="179"/>
      <c r="C16" s="414" t="s">
        <v>1</v>
      </c>
      <c r="D16" s="414"/>
      <c r="E16" s="414"/>
      <c r="F16" s="414"/>
      <c r="G16" s="414"/>
      <c r="H16" s="414"/>
      <c r="I16" s="414"/>
      <c r="J16" s="414"/>
      <c r="K16" s="414"/>
      <c r="L16" s="414"/>
      <c r="M16" s="414"/>
      <c r="N16" s="414"/>
      <c r="O16" s="414"/>
      <c r="P16" s="179"/>
      <c r="Q16" s="54"/>
      <c r="R16" s="54"/>
      <c r="S16" s="54"/>
      <c r="T16" s="54"/>
      <c r="U16" s="54"/>
      <c r="V16" s="54"/>
      <c r="W16" s="54"/>
      <c r="X16" s="54"/>
      <c r="Y16" s="54"/>
      <c r="Z16" s="54"/>
      <c r="AA16" s="54"/>
      <c r="AB16" s="54"/>
    </row>
    <row r="17" spans="1:28" s="55" customFormat="1" ht="36" customHeight="1" x14ac:dyDescent="0.25">
      <c r="A17" s="54"/>
      <c r="B17" s="179"/>
      <c r="C17" s="332" t="s">
        <v>4</v>
      </c>
      <c r="D17" s="332"/>
      <c r="E17" s="415">
        <v>2</v>
      </c>
      <c r="F17" s="416"/>
      <c r="G17" s="417"/>
      <c r="H17" s="332" t="s">
        <v>164</v>
      </c>
      <c r="I17" s="332"/>
      <c r="J17" s="335" t="s">
        <v>43</v>
      </c>
      <c r="K17" s="301"/>
      <c r="L17" s="332" t="s">
        <v>3</v>
      </c>
      <c r="M17" s="332"/>
      <c r="N17" s="374">
        <v>10</v>
      </c>
      <c r="O17" s="374"/>
      <c r="P17" s="410"/>
      <c r="Q17" s="411"/>
      <c r="R17" s="412"/>
      <c r="S17" s="411"/>
      <c r="T17" s="411"/>
      <c r="U17" s="411"/>
      <c r="V17" s="411"/>
      <c r="W17" s="54"/>
      <c r="X17" s="54"/>
      <c r="Y17" s="54"/>
      <c r="Z17" s="54"/>
      <c r="AA17" s="54"/>
      <c r="AB17" s="54"/>
    </row>
    <row r="18" spans="1:28" s="55" customFormat="1" ht="15.75" customHeight="1" x14ac:dyDescent="0.25">
      <c r="A18" s="54"/>
      <c r="B18" s="179"/>
      <c r="C18" s="332" t="s">
        <v>2</v>
      </c>
      <c r="D18" s="332"/>
      <c r="E18" s="303" t="s">
        <v>378</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179"/>
      <c r="C19" s="332"/>
      <c r="D19" s="332"/>
      <c r="E19" s="331"/>
      <c r="F19" s="331"/>
      <c r="G19" s="331"/>
      <c r="H19" s="331"/>
      <c r="I19" s="331"/>
      <c r="J19" s="331"/>
      <c r="K19" s="331"/>
      <c r="L19" s="331"/>
      <c r="M19" s="331"/>
      <c r="N19" s="331"/>
      <c r="O19" s="331"/>
      <c r="P19" s="41"/>
      <c r="Q19" s="176"/>
      <c r="R19" s="400"/>
      <c r="S19" s="387"/>
      <c r="T19" s="387"/>
      <c r="U19" s="409"/>
      <c r="V19" s="387"/>
      <c r="W19" s="54"/>
      <c r="X19" s="54"/>
      <c r="Y19" s="54"/>
      <c r="Z19" s="54"/>
      <c r="AA19" s="54"/>
      <c r="AB19" s="54"/>
    </row>
    <row r="20" spans="1:28" s="55" customFormat="1" ht="15.75" customHeight="1" x14ac:dyDescent="0.25">
      <c r="A20" s="54"/>
      <c r="B20" s="179"/>
      <c r="C20" s="332" t="s">
        <v>12</v>
      </c>
      <c r="D20" s="332"/>
      <c r="E20" s="303"/>
      <c r="F20" s="303"/>
      <c r="G20" s="332" t="s">
        <v>5</v>
      </c>
      <c r="H20" s="332"/>
      <c r="I20" s="332"/>
      <c r="J20" s="331" t="s">
        <v>15</v>
      </c>
      <c r="K20" s="331"/>
      <c r="L20" s="332" t="s">
        <v>17</v>
      </c>
      <c r="M20" s="332"/>
      <c r="N20" s="331" t="s">
        <v>16</v>
      </c>
      <c r="O20" s="331"/>
      <c r="P20" s="41"/>
      <c r="Q20" s="176"/>
      <c r="R20" s="400"/>
      <c r="S20" s="387"/>
      <c r="T20" s="387"/>
      <c r="U20" s="409"/>
      <c r="V20" s="387"/>
      <c r="W20" s="54"/>
      <c r="X20" s="54"/>
      <c r="Y20" s="54"/>
      <c r="Z20" s="54"/>
      <c r="AA20" s="54"/>
      <c r="AB20" s="54"/>
    </row>
    <row r="21" spans="1:28" s="55" customFormat="1" ht="15.75" customHeight="1" x14ac:dyDescent="0.25">
      <c r="A21" s="54"/>
      <c r="B21" s="179"/>
      <c r="C21" s="332"/>
      <c r="D21" s="332"/>
      <c r="E21" s="303"/>
      <c r="F21" s="303"/>
      <c r="G21" s="332"/>
      <c r="H21" s="332"/>
      <c r="I21" s="332"/>
      <c r="J21" s="331"/>
      <c r="K21" s="331"/>
      <c r="L21" s="332"/>
      <c r="M21" s="332"/>
      <c r="N21" s="331"/>
      <c r="O21" s="331"/>
      <c r="P21" s="41"/>
      <c r="Q21" s="176"/>
      <c r="R21" s="400"/>
      <c r="S21" s="387"/>
      <c r="T21" s="387"/>
      <c r="U21" s="409"/>
      <c r="V21" s="387"/>
      <c r="W21" s="54"/>
      <c r="X21" s="54"/>
      <c r="Y21" s="54"/>
      <c r="Z21" s="54"/>
      <c r="AA21" s="54"/>
      <c r="AB21" s="54"/>
    </row>
    <row r="22" spans="1:28" ht="15.75" customHeight="1" x14ac:dyDescent="0.2">
      <c r="B22" s="1"/>
      <c r="C22" s="15"/>
      <c r="D22" s="15"/>
      <c r="E22" s="177"/>
      <c r="F22" s="177"/>
      <c r="G22" s="15"/>
      <c r="H22" s="15"/>
      <c r="I22" s="15"/>
      <c r="J22" s="178"/>
      <c r="K22" s="178"/>
      <c r="L22" s="15"/>
      <c r="M22" s="15"/>
      <c r="N22" s="178"/>
      <c r="O22" s="178"/>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23</v>
      </c>
      <c r="K24" s="391"/>
      <c r="L24" s="391"/>
      <c r="M24" s="391"/>
      <c r="N24" s="391"/>
      <c r="O24" s="392"/>
      <c r="P24" s="44"/>
      <c r="Q24" s="45"/>
      <c r="R24" s="400"/>
      <c r="S24" s="408"/>
      <c r="T24" s="408"/>
      <c r="U24" s="400"/>
      <c r="V24" s="387"/>
    </row>
    <row r="25" spans="1:28" x14ac:dyDescent="0.2">
      <c r="B25" s="1"/>
      <c r="C25" s="404"/>
      <c r="D25" s="405"/>
      <c r="E25" s="405"/>
      <c r="F25" s="405"/>
      <c r="G25" s="405"/>
      <c r="H25" s="405"/>
      <c r="I25" s="405"/>
      <c r="J25" s="388"/>
      <c r="K25" s="389"/>
      <c r="L25" s="389"/>
      <c r="M25" s="389"/>
      <c r="N25" s="389"/>
      <c r="O25" s="390"/>
      <c r="P25" s="44"/>
      <c r="Q25" s="45"/>
      <c r="R25" s="400"/>
      <c r="S25" s="408"/>
      <c r="T25" s="408"/>
      <c r="U25" s="400"/>
      <c r="V25" s="387"/>
    </row>
    <row r="26" spans="1:28" x14ac:dyDescent="0.2">
      <c r="B26" s="1"/>
      <c r="C26" s="404"/>
      <c r="D26" s="405"/>
      <c r="E26" s="405"/>
      <c r="F26" s="405"/>
      <c r="G26" s="405"/>
      <c r="H26" s="405"/>
      <c r="I26" s="405"/>
      <c r="J26" s="389"/>
      <c r="K26" s="389"/>
      <c r="L26" s="389"/>
      <c r="M26" s="389"/>
      <c r="N26" s="389"/>
      <c r="O26" s="390"/>
      <c r="P26" s="44"/>
      <c r="Q26" s="45"/>
    </row>
    <row r="27" spans="1:28" x14ac:dyDescent="0.2">
      <c r="B27" s="1"/>
      <c r="C27" s="404"/>
      <c r="D27" s="405"/>
      <c r="E27" s="405"/>
      <c r="F27" s="405"/>
      <c r="G27" s="405"/>
      <c r="H27" s="405"/>
      <c r="I27" s="405"/>
      <c r="J27" s="389"/>
      <c r="K27" s="389"/>
      <c r="L27" s="389"/>
      <c r="M27" s="389"/>
      <c r="N27" s="389"/>
      <c r="O27" s="390"/>
      <c r="P27" s="44"/>
      <c r="Q27" s="45"/>
    </row>
    <row r="28" spans="1:28" x14ac:dyDescent="0.2">
      <c r="B28" s="1"/>
      <c r="C28" s="404"/>
      <c r="D28" s="405"/>
      <c r="E28" s="405"/>
      <c r="F28" s="405"/>
      <c r="G28" s="405"/>
      <c r="H28" s="405"/>
      <c r="I28" s="405"/>
      <c r="J28" s="389"/>
      <c r="K28" s="389"/>
      <c r="L28" s="389"/>
      <c r="M28" s="389"/>
      <c r="N28" s="389"/>
      <c r="O28" s="390"/>
      <c r="P28" s="44"/>
      <c r="Q28" s="45"/>
    </row>
    <row r="29" spans="1:28" x14ac:dyDescent="0.2">
      <c r="B29" s="1"/>
      <c r="C29" s="404"/>
      <c r="D29" s="405"/>
      <c r="E29" s="405"/>
      <c r="F29" s="405"/>
      <c r="G29" s="405"/>
      <c r="H29" s="405"/>
      <c r="I29" s="405"/>
      <c r="J29" s="389"/>
      <c r="K29" s="389"/>
      <c r="L29" s="389"/>
      <c r="M29" s="389"/>
      <c r="N29" s="389"/>
      <c r="O29" s="390"/>
      <c r="P29" s="44"/>
      <c r="Q29" s="45"/>
    </row>
    <row r="30" spans="1:28" x14ac:dyDescent="0.2">
      <c r="B30" s="1"/>
      <c r="C30" s="404"/>
      <c r="D30" s="405"/>
      <c r="E30" s="405"/>
      <c r="F30" s="405"/>
      <c r="G30" s="405"/>
      <c r="H30" s="405"/>
      <c r="I30" s="405"/>
      <c r="J30" s="389"/>
      <c r="K30" s="389"/>
      <c r="L30" s="389"/>
      <c r="M30" s="389"/>
      <c r="N30" s="389"/>
      <c r="O30" s="390"/>
      <c r="P30" s="44"/>
      <c r="Q30" s="45"/>
    </row>
    <row r="31" spans="1:28" x14ac:dyDescent="0.2">
      <c r="B31" s="1"/>
      <c r="C31" s="404"/>
      <c r="D31" s="405"/>
      <c r="E31" s="405"/>
      <c r="F31" s="405"/>
      <c r="G31" s="405"/>
      <c r="H31" s="405"/>
      <c r="I31" s="405"/>
      <c r="J31" s="389"/>
      <c r="K31" s="389"/>
      <c r="L31" s="389"/>
      <c r="M31" s="389"/>
      <c r="N31" s="389"/>
      <c r="O31" s="390"/>
      <c r="P31" s="44"/>
      <c r="Q31" s="45"/>
    </row>
    <row r="32" spans="1:28" x14ac:dyDescent="0.2">
      <c r="B32" s="1"/>
      <c r="C32" s="404"/>
      <c r="D32" s="405"/>
      <c r="E32" s="405"/>
      <c r="F32" s="405"/>
      <c r="G32" s="405"/>
      <c r="H32" s="405"/>
      <c r="I32" s="405"/>
      <c r="J32" s="389"/>
      <c r="K32" s="389"/>
      <c r="L32" s="389"/>
      <c r="M32" s="389"/>
      <c r="N32" s="389"/>
      <c r="O32" s="390"/>
      <c r="P32" s="44"/>
      <c r="Q32" s="45"/>
    </row>
    <row r="33" spans="2:17" x14ac:dyDescent="0.2">
      <c r="B33" s="1"/>
      <c r="C33" s="404"/>
      <c r="D33" s="405"/>
      <c r="E33" s="405"/>
      <c r="F33" s="405"/>
      <c r="G33" s="405"/>
      <c r="H33" s="405"/>
      <c r="I33" s="405"/>
      <c r="J33" s="389"/>
      <c r="K33" s="389"/>
      <c r="L33" s="389"/>
      <c r="M33" s="389"/>
      <c r="N33" s="389"/>
      <c r="O33" s="390"/>
      <c r="P33" s="44"/>
      <c r="Q33" s="45"/>
    </row>
    <row r="34" spans="2:17" x14ac:dyDescent="0.2">
      <c r="B34" s="1"/>
      <c r="C34" s="404"/>
      <c r="D34" s="405"/>
      <c r="E34" s="405"/>
      <c r="F34" s="405"/>
      <c r="G34" s="405"/>
      <c r="H34" s="405"/>
      <c r="I34" s="405"/>
      <c r="J34" s="389"/>
      <c r="K34" s="389"/>
      <c r="L34" s="389"/>
      <c r="M34" s="389"/>
      <c r="N34" s="389"/>
      <c r="O34" s="390"/>
      <c r="P34" s="44"/>
      <c r="Q34" s="45"/>
    </row>
    <row r="35" spans="2:17" ht="12.75" customHeight="1" x14ac:dyDescent="0.2">
      <c r="B35" s="1"/>
      <c r="C35" s="404"/>
      <c r="D35" s="405"/>
      <c r="E35" s="405"/>
      <c r="F35" s="405"/>
      <c r="G35" s="405"/>
      <c r="H35" s="405"/>
      <c r="I35" s="405"/>
      <c r="J35" s="389"/>
      <c r="K35" s="389"/>
      <c r="L35" s="389"/>
      <c r="M35" s="389"/>
      <c r="N35" s="389"/>
      <c r="O35" s="390"/>
      <c r="P35" s="1"/>
    </row>
    <row r="36" spans="2:17" ht="15" customHeight="1" x14ac:dyDescent="0.2">
      <c r="B36" s="1"/>
      <c r="C36" s="404"/>
      <c r="D36" s="405"/>
      <c r="E36" s="405"/>
      <c r="F36" s="405"/>
      <c r="G36" s="405"/>
      <c r="H36" s="405"/>
      <c r="I36" s="405"/>
      <c r="J36" s="391" t="s">
        <v>61</v>
      </c>
      <c r="K36" s="391"/>
      <c r="L36" s="391"/>
      <c r="M36" s="391"/>
      <c r="N36" s="391"/>
      <c r="O36" s="392"/>
      <c r="P36" s="1"/>
    </row>
    <row r="37" spans="2:17" x14ac:dyDescent="0.2">
      <c r="B37" s="1"/>
      <c r="C37" s="404"/>
      <c r="D37" s="405"/>
      <c r="E37" s="405"/>
      <c r="F37" s="405"/>
      <c r="G37" s="405"/>
      <c r="H37" s="405"/>
      <c r="I37" s="405"/>
      <c r="J37" s="393"/>
      <c r="K37" s="394"/>
      <c r="L37" s="394"/>
      <c r="M37" s="394"/>
      <c r="N37" s="394"/>
      <c r="O37" s="395"/>
      <c r="P37" s="1"/>
    </row>
    <row r="38" spans="2:17" x14ac:dyDescent="0.2">
      <c r="B38" s="1"/>
      <c r="C38" s="404"/>
      <c r="D38" s="405"/>
      <c r="E38" s="405"/>
      <c r="F38" s="405"/>
      <c r="G38" s="405"/>
      <c r="H38" s="405"/>
      <c r="I38" s="405"/>
      <c r="J38" s="394"/>
      <c r="K38" s="394"/>
      <c r="L38" s="394"/>
      <c r="M38" s="394"/>
      <c r="N38" s="394"/>
      <c r="O38" s="395"/>
      <c r="P38" s="1"/>
    </row>
    <row r="39" spans="2:17" x14ac:dyDescent="0.2">
      <c r="B39" s="1"/>
      <c r="C39" s="404"/>
      <c r="D39" s="405"/>
      <c r="E39" s="405"/>
      <c r="F39" s="405"/>
      <c r="G39" s="405"/>
      <c r="H39" s="405"/>
      <c r="I39" s="405"/>
      <c r="J39" s="396" t="s">
        <v>7</v>
      </c>
      <c r="K39" s="396"/>
      <c r="L39" s="396"/>
      <c r="M39" s="396"/>
      <c r="N39" s="396"/>
      <c r="O39" s="397"/>
      <c r="P39" s="1"/>
    </row>
    <row r="40" spans="2:17" ht="15" customHeight="1" x14ac:dyDescent="0.2">
      <c r="B40" s="1"/>
      <c r="C40" s="404"/>
      <c r="D40" s="405"/>
      <c r="E40" s="405"/>
      <c r="F40" s="405"/>
      <c r="G40" s="405"/>
      <c r="H40" s="405"/>
      <c r="I40" s="405"/>
      <c r="J40" s="496" t="s">
        <v>126</v>
      </c>
      <c r="K40" s="481"/>
      <c r="L40" s="481"/>
      <c r="M40" s="481"/>
      <c r="N40" s="481"/>
      <c r="O40" s="482"/>
      <c r="P40" s="1"/>
    </row>
    <row r="41" spans="2:17" x14ac:dyDescent="0.2">
      <c r="B41" s="1"/>
      <c r="C41" s="485"/>
      <c r="D41" s="486"/>
      <c r="E41" s="486"/>
      <c r="F41" s="486"/>
      <c r="G41" s="486"/>
      <c r="H41" s="486"/>
      <c r="I41" s="486"/>
      <c r="J41" s="483"/>
      <c r="K41" s="483"/>
      <c r="L41" s="483"/>
      <c r="M41" s="483"/>
      <c r="N41" s="483"/>
      <c r="O41" s="484"/>
      <c r="P41" s="1"/>
    </row>
    <row r="42" spans="2:17" x14ac:dyDescent="0.2">
      <c r="B42" s="46"/>
      <c r="C42" s="177"/>
      <c r="D42" s="177"/>
      <c r="E42" s="177"/>
      <c r="F42" s="177"/>
      <c r="G42" s="177"/>
      <c r="H42" s="177"/>
      <c r="I42" s="177"/>
      <c r="J42" s="180"/>
      <c r="K42" s="180"/>
      <c r="L42" s="180"/>
      <c r="M42" s="180"/>
      <c r="N42" s="180"/>
      <c r="O42" s="180"/>
      <c r="P42" s="46"/>
    </row>
    <row r="43" spans="2:17" ht="15" customHeight="1" x14ac:dyDescent="0.2">
      <c r="B43" s="1"/>
      <c r="C43" s="313" t="s">
        <v>9</v>
      </c>
      <c r="D43" s="313"/>
      <c r="E43" s="313"/>
      <c r="F43" s="313"/>
      <c r="G43" s="313"/>
      <c r="H43" s="313"/>
      <c r="I43" s="313"/>
      <c r="J43" s="313"/>
      <c r="K43" s="313"/>
      <c r="L43" s="313"/>
      <c r="M43" s="313"/>
      <c r="N43" s="313"/>
      <c r="O43" s="313"/>
      <c r="P43" s="1"/>
    </row>
    <row r="44" spans="2:17" ht="15.75" x14ac:dyDescent="0.25">
      <c r="B44" s="1"/>
      <c r="C44" s="49" t="s">
        <v>8</v>
      </c>
      <c r="D44" s="119" t="str">
        <f>IF(J20="MENSUAL","ENERO",IF(J20="TRIMESTRAL","MARZO",IF(J20="SEMESTRAL","JUNIO",IF(J20="ANUAL",2017,""))))</f>
        <v>JUNIO</v>
      </c>
      <c r="E44" s="119" t="str">
        <f>IF(J20="MENSUAL","FEBRERO",IF(J20="TRIMESTRAL","JUNIO",IF(J20="SEMESTRAL","DICIEMBRE","")))</f>
        <v>DICIEMBRE</v>
      </c>
      <c r="F44" s="119" t="str">
        <f>IF(J20="MENSUAL","MARZO",IF(J20="TRIMESTRAL","SEPTIEMBRE",""))</f>
        <v/>
      </c>
      <c r="G44" s="119" t="str">
        <f>IF(J20="MENSUAL","ABRIL",IF(J20="TRIMESTRAL","DICIEMBRE",""))</f>
        <v/>
      </c>
      <c r="H44" s="119" t="str">
        <f>IF(J20="MENSUAL","MAYO","")</f>
        <v/>
      </c>
      <c r="I44" s="119" t="str">
        <f>IF(J20="MENSUAL","JUNIO","")</f>
        <v/>
      </c>
      <c r="J44" s="119" t="str">
        <f>IF(J20="MENSUAL","JULIO","")</f>
        <v/>
      </c>
      <c r="K44" s="119" t="str">
        <f>IF(J20="MENSUAL","AGOSTO","")</f>
        <v/>
      </c>
      <c r="L44" s="119" t="str">
        <f>IF(J20="MENSUAL","SEPTIEMBRE","")</f>
        <v/>
      </c>
      <c r="M44" s="119" t="str">
        <f>IF(J20="MENSUAL","OCTUBRE","")</f>
        <v/>
      </c>
      <c r="N44" s="119" t="str">
        <f>IF(J20="MENSUAL","NOVIEMBRE","")</f>
        <v/>
      </c>
      <c r="O44" s="119" t="str">
        <f>IF(J20="MENSUAL","DICIEMBRE","")</f>
        <v/>
      </c>
      <c r="P44" s="1"/>
    </row>
    <row r="45" spans="2:17" ht="15.75" x14ac:dyDescent="0.25">
      <c r="B45" s="1"/>
      <c r="C45" s="47">
        <f>G18</f>
        <v>0</v>
      </c>
      <c r="D45" s="50"/>
      <c r="E45" s="50"/>
      <c r="F45" s="50"/>
      <c r="G45" s="50"/>
      <c r="H45" s="50"/>
      <c r="I45" s="50"/>
      <c r="J45" s="50"/>
      <c r="K45" s="50"/>
      <c r="L45" s="50"/>
      <c r="M45" s="50"/>
      <c r="N45" s="50"/>
      <c r="O45" s="50"/>
      <c r="P45" s="1"/>
    </row>
    <row r="46" spans="2:17" ht="15.75" x14ac:dyDescent="0.25">
      <c r="B46" s="1"/>
      <c r="C46" s="48">
        <f>G19</f>
        <v>0</v>
      </c>
      <c r="D46" s="51"/>
      <c r="E46" s="51"/>
      <c r="F46" s="51"/>
      <c r="G46" s="51"/>
      <c r="H46" s="51"/>
      <c r="I46" s="51"/>
      <c r="J46" s="51"/>
      <c r="K46" s="51"/>
      <c r="L46" s="51"/>
      <c r="M46" s="51"/>
      <c r="N46" s="51"/>
      <c r="O46" s="52"/>
      <c r="P46" s="1"/>
    </row>
    <row r="47" spans="2:17" x14ac:dyDescent="0.2">
      <c r="B47" s="1"/>
      <c r="C47" s="3" t="s">
        <v>10</v>
      </c>
      <c r="D47" s="53">
        <f>IFERROR(IF($E$17=1,D45/D46,IF($E$17=2,D45,"")),"")</f>
        <v>0</v>
      </c>
      <c r="E47" s="53">
        <f>IFERROR(IF($E$17=1,E45/E46,IF($E$17=2,E45,"")),"")</f>
        <v>0</v>
      </c>
      <c r="F47" s="53"/>
      <c r="G47" s="53"/>
      <c r="H47" s="53"/>
      <c r="I47" s="53"/>
      <c r="J47" s="53"/>
      <c r="K47" s="53"/>
      <c r="L47" s="53"/>
      <c r="M47" s="53"/>
      <c r="N47" s="53"/>
      <c r="O47" s="53"/>
      <c r="P47" s="1"/>
    </row>
    <row r="48" spans="2:17" x14ac:dyDescent="0.2">
      <c r="B48" s="1"/>
      <c r="C48" s="4" t="s">
        <v>22</v>
      </c>
      <c r="D48"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v>
      </c>
      <c r="E48" s="83">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10</v>
      </c>
      <c r="F48" s="83" t="str">
        <f>IF(AND(N20="ANUAL",J20="MENSUAL"),N17/12+E48,IF(AND(N20="ANUAL",J20="TRIMESTRAL"),N17/4+E48,IF(AND(N20="SEMESTRAL",J20="MENSUAL"),N17/6+E48,IF(AND(N20="SEMESTRAL",J20="TRIMESTRAL"),N17/2,IF(AND(N20="TRIMESTRAL",J20="MENSUAL"),N17/3+E48,IF(AND(N20="TRIMESTRAL",J20="TRIMESTRAL"),N17,IF(AND(N20="MENSUAL",J20="MENSUAL"),N17,"")))))))</f>
        <v/>
      </c>
      <c r="G48" s="83" t="str">
        <f>IF(AND(N20="ANUAL",J20="MENSUAL"),N17/12+F48,IF(AND(N20="ANUAL",J20="TRIMESTRAL"),N17/4+F48,IF(AND(N20="SEMESTRAL",J20="MENSUAL"),N17/6+F48,IF(AND(N20="SEMESTRAL",J20="TRIMESTRAL"),N17/2+F48,IF(AND(N20="TRIMESTRAL",J20="MENSUAL"),N17/3,IF(AND(N20="TRIMESTRAL",J20="TRIMESTRAL"),N17,IF(AND(N20="MENSUAL",J20="MENSUAL"),N17,"")))))))</f>
        <v/>
      </c>
      <c r="H48" s="83" t="str">
        <f>IF(AND($N$20="ANUAL",$J$20="MENSUAL"),$N$17/12+G48,IF(AND(N20="SEMESTRAL",J20="MENSUAL"),N17/6+G48,IF(AND(N20="TRIMESTRAL",J20="MENSUAL"),N17/3+G48,IF(AND(N20="MENSUAL",J20="MENSUAL"),N17,""))))</f>
        <v/>
      </c>
      <c r="I48" s="83" t="str">
        <f>IF(AND($N$20="ANUAL",$J$20="MENSUAL"),$N$17/12+H48,IF(AND(N20="SEMESTRAL",J20="MENSUAL"),N17/6+H48,IF(AND(N20="TRIMESTRAL",J20="MENSUAL"),N17/3+H48,IF(AND(N20="MENSUAL",J20="MENSUAL"),N17,""))))</f>
        <v/>
      </c>
      <c r="J48" s="83" t="str">
        <f>IF(AND($N$20="ANUAL",$J$20="MENSUAL"),$N$17/12+I48,IF(AND(N20="SEMESTRAL",J20="MENSUAL"),N17/6,IF(AND(N20="TRIMESTRAL",J20="MENSUAL"),N17/3,IF(AND(N20="MENSUAL",J20="MENSUAL"),N17,""))))</f>
        <v/>
      </c>
      <c r="K48" s="83" t="str">
        <f>IF(AND($N$20="ANUAL",$J$20="MENSUAL"),$N$17/12+J48,IF(AND(N20="SEMESTRAL",J20="MENSUAL"),N17/6+J48,IF(AND(N20="TRIMESTRAL",J20="MENSUAL"),N17/3+J48,IF(AND(N20="MENSUAL",J20="MENSUAL"),N17,""))))</f>
        <v/>
      </c>
      <c r="L48" s="83" t="str">
        <f>IF(AND($N$20="ANUAL",$J$20="MENSUAL"),$N$17/12+K48,IF(AND(N20="SEMESTRAL",J20="MENSUAL"),N17/6+K48,IF(AND(N20="TRIMESTRAL",J20="MENSUAL"),N17/3+K48,IF(AND(N20="MENSUAL",J20="MENSUAL"),N17,""))))</f>
        <v/>
      </c>
      <c r="M48" s="83" t="str">
        <f>IF(AND($N$20="ANUAL",$J$20="MENSUAL"),$N$17/12+L48,IF(AND(N20="SEMESTRAL",J20="MENSUAL"),N17/6+L48,IF(AND(N20="TRIMESTRAL",J20="MENSUAL"),N17/3,IF(AND(N20="MENSUAL",J20="MENSUAL"),N17,""))))</f>
        <v/>
      </c>
      <c r="N48" s="83" t="str">
        <f>IF(AND($N$20="ANUAL",$J$20="MENSUAL"),$N$17/12+M48,IF(AND(N20="SEMESTRAL",J20="MENSUAL"),N17/6+M48,IF(AND(N20="TRIMESTRAL",J20="MENSUAL"),N17/3+M48,IF(AND(N20="MENSUAL",J20="MENSUAL"),N17,""))))</f>
        <v/>
      </c>
      <c r="O48" s="83" t="str">
        <f>IF(AND($N$20="ANUAL",$J$20="MENSUAL"),$N$17/12+N48,IF(AND(N20="SEMESTRAL",J20="MENSUAL"),N17/6+N48,IF(AND(N20="TRIMESTRAL",J20="MENSUAL"),N17/3+N48,IF(AND(N20="MENSUAL",J20="MENSUAL"),N17,""))))</f>
        <v/>
      </c>
      <c r="P48" s="1"/>
    </row>
    <row r="49" spans="2:16" x14ac:dyDescent="0.2">
      <c r="B49" s="1"/>
      <c r="C49" s="1"/>
      <c r="D49" s="1"/>
      <c r="E49" s="1"/>
      <c r="F49" s="1"/>
      <c r="G49" s="1"/>
      <c r="H49" s="1"/>
      <c r="I49" s="1"/>
      <c r="J49" s="1"/>
      <c r="K49" s="1"/>
      <c r="L49" s="1"/>
      <c r="M49" s="1"/>
      <c r="N49" s="1"/>
      <c r="O49" s="1"/>
      <c r="P49" s="1"/>
    </row>
  </sheetData>
  <sheetProtection algorithmName="SHA-512" hashValue="0sMhKgF5sA9UHnvgJTFRJRWj/fyA7mIKealXAzJTv9KP1ZKu3fR683dz30ModbVoI9ooVbWVqN301vMVeOACAg==" saltValue="+cRfRaEnEZHzf54sbms6uw==" spinCount="100000" sheet="1" objects="1" scenarios="1"/>
  <mergeCells count="55">
    <mergeCell ref="C43:O43"/>
    <mergeCell ref="V24:V25"/>
    <mergeCell ref="J25:O35"/>
    <mergeCell ref="J36:O36"/>
    <mergeCell ref="J37:O38"/>
    <mergeCell ref="J39:O39"/>
    <mergeCell ref="J40:O41"/>
    <mergeCell ref="U24:U25"/>
    <mergeCell ref="C23:O23"/>
    <mergeCell ref="C24:I41"/>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820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111821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399</v>
      </c>
      <c r="L12" s="344"/>
      <c r="M12" s="344"/>
      <c r="N12" s="344"/>
      <c r="O12" s="344"/>
      <c r="P12" s="24"/>
    </row>
    <row r="13" spans="2:16" s="22" customFormat="1" x14ac:dyDescent="0.25">
      <c r="B13" s="24"/>
      <c r="C13" s="332" t="s">
        <v>55</v>
      </c>
      <c r="D13" s="332"/>
      <c r="E13" s="345" t="s">
        <v>135</v>
      </c>
      <c r="F13" s="346"/>
      <c r="G13" s="346"/>
      <c r="H13" s="346"/>
      <c r="I13" s="346"/>
      <c r="J13" s="346"/>
      <c r="K13" s="346"/>
      <c r="L13" s="346"/>
      <c r="M13" s="346"/>
      <c r="N13" s="346"/>
      <c r="O13" s="346"/>
      <c r="P13" s="24"/>
    </row>
    <row r="14" spans="2:16" s="22" customFormat="1" x14ac:dyDescent="0.25">
      <c r="B14" s="24"/>
      <c r="C14" s="332" t="s">
        <v>21</v>
      </c>
      <c r="D14" s="332"/>
      <c r="E14" s="380" t="s">
        <v>127</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39</v>
      </c>
      <c r="K17" s="301"/>
      <c r="L17" s="332" t="s">
        <v>3</v>
      </c>
      <c r="M17" s="332"/>
      <c r="N17" s="363">
        <v>0.7</v>
      </c>
      <c r="O17" s="363"/>
      <c r="P17" s="319"/>
    </row>
    <row r="18" spans="2:16" s="22" customFormat="1" ht="15.75" customHeight="1" x14ac:dyDescent="0.25">
      <c r="B18" s="24"/>
      <c r="C18" s="332" t="s">
        <v>2</v>
      </c>
      <c r="D18" s="332"/>
      <c r="E18" s="332" t="s">
        <v>24</v>
      </c>
      <c r="F18" s="332"/>
      <c r="G18" s="339" t="s">
        <v>530</v>
      </c>
      <c r="H18" s="331"/>
      <c r="I18" s="331"/>
      <c r="J18" s="331"/>
      <c r="K18" s="331"/>
      <c r="L18" s="331"/>
      <c r="M18" s="331"/>
      <c r="N18" s="331"/>
      <c r="O18" s="331"/>
      <c r="P18" s="319"/>
    </row>
    <row r="19" spans="2:16" s="22" customFormat="1" ht="15.75" customHeight="1" x14ac:dyDescent="0.25">
      <c r="B19" s="24"/>
      <c r="C19" s="332"/>
      <c r="D19" s="332"/>
      <c r="E19" s="332" t="s">
        <v>25</v>
      </c>
      <c r="F19" s="332"/>
      <c r="G19" s="339" t="s">
        <v>529</v>
      </c>
      <c r="H19" s="331"/>
      <c r="I19" s="331"/>
      <c r="J19" s="331"/>
      <c r="K19" s="331"/>
      <c r="L19" s="331"/>
      <c r="M19" s="331"/>
      <c r="N19" s="331"/>
      <c r="O19" s="331"/>
      <c r="P19" s="17"/>
    </row>
    <row r="20" spans="2:16" s="22" customFormat="1" ht="26.25" customHeight="1" x14ac:dyDescent="0.25">
      <c r="B20" s="24"/>
      <c r="C20" s="332" t="s">
        <v>12</v>
      </c>
      <c r="D20" s="332"/>
      <c r="E20" s="497" t="s">
        <v>206</v>
      </c>
      <c r="F20" s="497"/>
      <c r="G20" s="332" t="s">
        <v>5</v>
      </c>
      <c r="H20" s="332"/>
      <c r="I20" s="332"/>
      <c r="J20" s="331" t="s">
        <v>15</v>
      </c>
      <c r="K20" s="331"/>
      <c r="L20" s="332" t="s">
        <v>17</v>
      </c>
      <c r="M20" s="332"/>
      <c r="N20" s="331" t="s">
        <v>15</v>
      </c>
      <c r="O20" s="331"/>
      <c r="P20" s="17"/>
    </row>
    <row r="21" spans="2:16" s="22" customFormat="1" ht="26.25" customHeight="1" x14ac:dyDescent="0.25">
      <c r="B21" s="24"/>
      <c r="C21" s="332"/>
      <c r="D21" s="332"/>
      <c r="E21" s="497"/>
      <c r="F21" s="497"/>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3.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68"/>
      <c r="K31" s="369"/>
      <c r="L31" s="369"/>
      <c r="M31" s="369"/>
      <c r="N31" s="369"/>
      <c r="O31" s="369"/>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400</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30" x14ac:dyDescent="0.25">
      <c r="B39" s="26"/>
      <c r="C39" s="193" t="str">
        <f>G18</f>
        <v>(# Evaluaciones Calificadas ≤ 4) * 100</v>
      </c>
      <c r="D39" s="2"/>
      <c r="E39" s="2"/>
      <c r="F39" s="2"/>
      <c r="G39" s="2"/>
      <c r="H39" s="2"/>
      <c r="I39" s="2"/>
      <c r="J39" s="2"/>
      <c r="K39" s="2"/>
      <c r="L39" s="2"/>
      <c r="M39" s="2"/>
      <c r="N39" s="2"/>
      <c r="O39" s="2"/>
      <c r="P39" s="26"/>
    </row>
    <row r="40" spans="2:16" s="27" customFormat="1" ht="33.75" customHeight="1" x14ac:dyDescent="0.25">
      <c r="B40" s="26"/>
      <c r="C40" s="193" t="str">
        <f>G19</f>
        <v xml:space="preserve">Total Evaluaciones </v>
      </c>
      <c r="D40" s="2"/>
      <c r="E40" s="2"/>
      <c r="F40" s="2"/>
      <c r="G40" s="2"/>
      <c r="H40" s="2"/>
      <c r="I40" s="2"/>
      <c r="J40" s="2"/>
      <c r="K40" s="2"/>
      <c r="L40" s="2"/>
      <c r="M40" s="2"/>
      <c r="N40" s="2"/>
      <c r="O40" s="2"/>
      <c r="P40" s="28"/>
    </row>
    <row r="41" spans="2:16" s="27" customFormat="1" x14ac:dyDescent="0.25">
      <c r="B41" s="26"/>
      <c r="C41" s="3" t="s">
        <v>10</v>
      </c>
      <c r="D41" s="29" t="str">
        <f t="shared" ref="D41:O41" si="0">IFERROR(IF($E$17=1,D39/D40,IF($E$17=2,D39,"")),"")</f>
        <v/>
      </c>
      <c r="E41" s="29" t="str">
        <f t="shared" si="0"/>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95"/>
      <c r="D43" s="96"/>
      <c r="E43" s="96"/>
      <c r="F43" s="96"/>
      <c r="G43" s="96"/>
      <c r="H43" s="96"/>
      <c r="I43" s="96"/>
      <c r="J43" s="96"/>
      <c r="K43" s="96"/>
      <c r="L43" s="96"/>
      <c r="M43" s="96"/>
      <c r="N43" s="96"/>
      <c r="O43" s="96"/>
      <c r="P43" s="26"/>
    </row>
    <row r="44" spans="2:16" s="27" customFormat="1" x14ac:dyDescent="0.25">
      <c r="B44" s="26"/>
      <c r="C44" s="95"/>
      <c r="D44" s="96"/>
      <c r="E44" s="96"/>
      <c r="F44" s="96"/>
      <c r="G44" s="96"/>
      <c r="H44" s="96"/>
      <c r="I44" s="96"/>
      <c r="J44" s="96"/>
      <c r="K44" s="96"/>
      <c r="L44" s="96"/>
      <c r="M44" s="96"/>
      <c r="N44" s="96"/>
      <c r="O44" s="96"/>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sheetProtection algorithmName="SHA-512" hashValue="7oXZnT9YanfoXP4RWUw14FLGPY2mfisAoMwoKShdmfgs3DfWklWqsCRu8Xi3LdbaZJ1FH+RCrDvw+CIN2Os+KA==" saltValue="X5+KikmPGOR75KMLkU8cs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401</v>
      </c>
      <c r="L12" s="344"/>
      <c r="M12" s="344"/>
      <c r="N12" s="344"/>
      <c r="O12" s="344"/>
      <c r="P12" s="24"/>
    </row>
    <row r="13" spans="2:16" s="22" customFormat="1" x14ac:dyDescent="0.25">
      <c r="B13" s="24"/>
      <c r="C13" s="332" t="s">
        <v>55</v>
      </c>
      <c r="D13" s="332"/>
      <c r="E13" s="345" t="s">
        <v>135</v>
      </c>
      <c r="F13" s="346"/>
      <c r="G13" s="346"/>
      <c r="H13" s="346"/>
      <c r="I13" s="346"/>
      <c r="J13" s="346"/>
      <c r="K13" s="346"/>
      <c r="L13" s="346"/>
      <c r="M13" s="346"/>
      <c r="N13" s="346"/>
      <c r="O13" s="346"/>
      <c r="P13" s="24"/>
    </row>
    <row r="14" spans="2:16" s="22" customFormat="1" x14ac:dyDescent="0.25">
      <c r="B14" s="24"/>
      <c r="C14" s="332" t="s">
        <v>21</v>
      </c>
      <c r="D14" s="332"/>
      <c r="E14" s="380" t="s">
        <v>127</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39</v>
      </c>
      <c r="K17" s="301"/>
      <c r="L17" s="332" t="s">
        <v>3</v>
      </c>
      <c r="M17" s="332"/>
      <c r="N17" s="363">
        <v>0.7</v>
      </c>
      <c r="O17" s="363"/>
      <c r="P17" s="319"/>
    </row>
    <row r="18" spans="2:16" s="22" customFormat="1" ht="15.75" customHeight="1" x14ac:dyDescent="0.25">
      <c r="B18" s="24"/>
      <c r="C18" s="332" t="s">
        <v>2</v>
      </c>
      <c r="D18" s="332"/>
      <c r="E18" s="332" t="s">
        <v>24</v>
      </c>
      <c r="F18" s="332"/>
      <c r="G18" s="339" t="s">
        <v>530</v>
      </c>
      <c r="H18" s="331"/>
      <c r="I18" s="331"/>
      <c r="J18" s="331"/>
      <c r="K18" s="331"/>
      <c r="L18" s="331"/>
      <c r="M18" s="331"/>
      <c r="N18" s="331"/>
      <c r="O18" s="331"/>
      <c r="P18" s="319"/>
    </row>
    <row r="19" spans="2:16" s="22" customFormat="1" ht="15.75" customHeight="1" x14ac:dyDescent="0.25">
      <c r="B19" s="24"/>
      <c r="C19" s="332"/>
      <c r="D19" s="332"/>
      <c r="E19" s="332" t="s">
        <v>25</v>
      </c>
      <c r="F19" s="332"/>
      <c r="G19" s="339" t="s">
        <v>529</v>
      </c>
      <c r="H19" s="331"/>
      <c r="I19" s="331"/>
      <c r="J19" s="331"/>
      <c r="K19" s="331"/>
      <c r="L19" s="331"/>
      <c r="M19" s="331"/>
      <c r="N19" s="331"/>
      <c r="O19" s="331"/>
      <c r="P19" s="17"/>
    </row>
    <row r="20" spans="2:16" s="22" customFormat="1" ht="26.25" customHeight="1" x14ac:dyDescent="0.25">
      <c r="B20" s="24"/>
      <c r="C20" s="332" t="s">
        <v>12</v>
      </c>
      <c r="D20" s="332"/>
      <c r="E20" s="497" t="s">
        <v>206</v>
      </c>
      <c r="F20" s="497"/>
      <c r="G20" s="332" t="s">
        <v>5</v>
      </c>
      <c r="H20" s="332"/>
      <c r="I20" s="332"/>
      <c r="J20" s="331" t="s">
        <v>15</v>
      </c>
      <c r="K20" s="331"/>
      <c r="L20" s="332" t="s">
        <v>17</v>
      </c>
      <c r="M20" s="332"/>
      <c r="N20" s="331" t="s">
        <v>15</v>
      </c>
      <c r="O20" s="331"/>
      <c r="P20" s="17"/>
    </row>
    <row r="21" spans="2:16" s="22" customFormat="1" ht="26.25" customHeight="1" x14ac:dyDescent="0.25">
      <c r="B21" s="24"/>
      <c r="C21" s="332"/>
      <c r="D21" s="332"/>
      <c r="E21" s="497"/>
      <c r="F21" s="497"/>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3.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68"/>
      <c r="K31" s="369"/>
      <c r="L31" s="369"/>
      <c r="M31" s="369"/>
      <c r="N31" s="369"/>
      <c r="O31" s="369"/>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400</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30" x14ac:dyDescent="0.25">
      <c r="B39" s="26"/>
      <c r="C39" s="193" t="str">
        <f>G18</f>
        <v>(# Evaluaciones Calificadas ≤ 4) * 100</v>
      </c>
      <c r="D39" s="2"/>
      <c r="E39" s="2"/>
      <c r="F39" s="2"/>
      <c r="G39" s="2"/>
      <c r="H39" s="2"/>
      <c r="I39" s="2"/>
      <c r="J39" s="2"/>
      <c r="K39" s="2"/>
      <c r="L39" s="2"/>
      <c r="M39" s="2"/>
      <c r="N39" s="2"/>
      <c r="O39" s="2"/>
      <c r="P39" s="26"/>
    </row>
    <row r="40" spans="2:16" s="27" customFormat="1" x14ac:dyDescent="0.25">
      <c r="B40" s="26"/>
      <c r="C40" s="193" t="str">
        <f>G19</f>
        <v xml:space="preserve">Total Evaluaciones </v>
      </c>
      <c r="D40" s="2"/>
      <c r="E40" s="2"/>
      <c r="F40" s="2"/>
      <c r="G40" s="2"/>
      <c r="H40" s="2"/>
      <c r="I40" s="2"/>
      <c r="J40" s="2"/>
      <c r="K40" s="2"/>
      <c r="L40" s="2"/>
      <c r="M40" s="2"/>
      <c r="N40" s="2"/>
      <c r="O40" s="2"/>
      <c r="P40" s="28"/>
    </row>
    <row r="41" spans="2:16" s="27" customFormat="1" x14ac:dyDescent="0.25">
      <c r="B41" s="26"/>
      <c r="C41" s="3" t="s">
        <v>10</v>
      </c>
      <c r="D41" s="29" t="str">
        <f t="shared" ref="D41:O41" si="0">IFERROR(IF($E$17=1,D39/D40,IF($E$17=2,D39,"")),"")</f>
        <v/>
      </c>
      <c r="E41" s="29" t="str">
        <f t="shared" si="0"/>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95"/>
      <c r="D43" s="96"/>
      <c r="E43" s="96"/>
      <c r="F43" s="96"/>
      <c r="G43" s="96"/>
      <c r="H43" s="96"/>
      <c r="I43" s="96"/>
      <c r="J43" s="96"/>
      <c r="K43" s="96"/>
      <c r="L43" s="96"/>
      <c r="M43" s="96"/>
      <c r="N43" s="96"/>
      <c r="O43" s="96"/>
      <c r="P43" s="26"/>
    </row>
    <row r="44" spans="2:16" s="27" customFormat="1" x14ac:dyDescent="0.25">
      <c r="B44" s="26"/>
      <c r="C44" s="95"/>
      <c r="D44" s="96"/>
      <c r="E44" s="96"/>
      <c r="F44" s="96"/>
      <c r="G44" s="96"/>
      <c r="H44" s="96"/>
      <c r="I44" s="96"/>
      <c r="J44" s="96"/>
      <c r="K44" s="96"/>
      <c r="L44" s="96"/>
      <c r="M44" s="96"/>
      <c r="N44" s="96"/>
      <c r="O44" s="96"/>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sheetProtection algorithmName="SHA-512" hashValue="o/5zYxhAyGWBMYzM8031D0idfBLX7aO2UumGBmbKzE7AnnBDu+z0K7abGavZ2uIfdQIg1sCNAyA/sAgFAvfQKQ==" saltValue="0zNZiJWB6jITHlsHNT2En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90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90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402</v>
      </c>
      <c r="L12" s="344"/>
      <c r="M12" s="344"/>
      <c r="N12" s="344"/>
      <c r="O12" s="344"/>
      <c r="P12" s="24"/>
    </row>
    <row r="13" spans="2:16" s="22" customFormat="1" x14ac:dyDescent="0.25">
      <c r="B13" s="24"/>
      <c r="C13" s="332" t="s">
        <v>55</v>
      </c>
      <c r="D13" s="332"/>
      <c r="E13" s="345" t="s">
        <v>135</v>
      </c>
      <c r="F13" s="346"/>
      <c r="G13" s="346"/>
      <c r="H13" s="346"/>
      <c r="I13" s="346"/>
      <c r="J13" s="346"/>
      <c r="K13" s="346"/>
      <c r="L13" s="346"/>
      <c r="M13" s="346"/>
      <c r="N13" s="346"/>
      <c r="O13" s="346"/>
      <c r="P13" s="24"/>
    </row>
    <row r="14" spans="2:16" s="22" customFormat="1" x14ac:dyDescent="0.25">
      <c r="B14" s="24"/>
      <c r="C14" s="332" t="s">
        <v>21</v>
      </c>
      <c r="D14" s="332"/>
      <c r="E14" s="380" t="s">
        <v>127</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39</v>
      </c>
      <c r="K17" s="301"/>
      <c r="L17" s="332" t="s">
        <v>3</v>
      </c>
      <c r="M17" s="332"/>
      <c r="N17" s="363">
        <v>0.7</v>
      </c>
      <c r="O17" s="363"/>
      <c r="P17" s="319"/>
    </row>
    <row r="18" spans="2:16" s="22" customFormat="1" ht="15.75" customHeight="1" x14ac:dyDescent="0.25">
      <c r="B18" s="24"/>
      <c r="C18" s="332" t="s">
        <v>2</v>
      </c>
      <c r="D18" s="332"/>
      <c r="E18" s="332" t="s">
        <v>24</v>
      </c>
      <c r="F18" s="332"/>
      <c r="G18" s="339" t="s">
        <v>530</v>
      </c>
      <c r="H18" s="331"/>
      <c r="I18" s="331"/>
      <c r="J18" s="331"/>
      <c r="K18" s="331"/>
      <c r="L18" s="331"/>
      <c r="M18" s="331"/>
      <c r="N18" s="331"/>
      <c r="O18" s="331"/>
      <c r="P18" s="319"/>
    </row>
    <row r="19" spans="2:16" s="22" customFormat="1" ht="15.75" customHeight="1" x14ac:dyDescent="0.25">
      <c r="B19" s="24"/>
      <c r="C19" s="332"/>
      <c r="D19" s="332"/>
      <c r="E19" s="332" t="s">
        <v>25</v>
      </c>
      <c r="F19" s="332"/>
      <c r="G19" s="339" t="s">
        <v>529</v>
      </c>
      <c r="H19" s="331"/>
      <c r="I19" s="331"/>
      <c r="J19" s="331"/>
      <c r="K19" s="331"/>
      <c r="L19" s="331"/>
      <c r="M19" s="331"/>
      <c r="N19" s="331"/>
      <c r="O19" s="331"/>
      <c r="P19" s="17"/>
    </row>
    <row r="20" spans="2:16" s="22" customFormat="1" ht="26.25" customHeight="1" x14ac:dyDescent="0.25">
      <c r="B20" s="24"/>
      <c r="C20" s="332" t="s">
        <v>12</v>
      </c>
      <c r="D20" s="332"/>
      <c r="E20" s="497" t="s">
        <v>206</v>
      </c>
      <c r="F20" s="497"/>
      <c r="G20" s="332" t="s">
        <v>5</v>
      </c>
      <c r="H20" s="332"/>
      <c r="I20" s="332"/>
      <c r="J20" s="331" t="s">
        <v>15</v>
      </c>
      <c r="K20" s="331"/>
      <c r="L20" s="332" t="s">
        <v>17</v>
      </c>
      <c r="M20" s="332"/>
      <c r="N20" s="331" t="s">
        <v>15</v>
      </c>
      <c r="O20" s="331"/>
      <c r="P20" s="17"/>
    </row>
    <row r="21" spans="2:16" s="22" customFormat="1" ht="26.25" customHeight="1" x14ac:dyDescent="0.25">
      <c r="B21" s="24"/>
      <c r="C21" s="332"/>
      <c r="D21" s="332"/>
      <c r="E21" s="497"/>
      <c r="F21" s="497"/>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3.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68"/>
      <c r="K31" s="369"/>
      <c r="L31" s="369"/>
      <c r="M31" s="369"/>
      <c r="N31" s="369"/>
      <c r="O31" s="369"/>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400</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30" x14ac:dyDescent="0.25">
      <c r="B39" s="26"/>
      <c r="C39" s="193" t="str">
        <f>G18</f>
        <v>(# Evaluaciones Calificadas ≤ 4) * 100</v>
      </c>
      <c r="D39" s="2"/>
      <c r="E39" s="2"/>
      <c r="F39" s="2"/>
      <c r="G39" s="2"/>
      <c r="H39" s="2"/>
      <c r="I39" s="2"/>
      <c r="J39" s="2"/>
      <c r="K39" s="2"/>
      <c r="L39" s="2"/>
      <c r="M39" s="2"/>
      <c r="N39" s="2"/>
      <c r="O39" s="2"/>
      <c r="P39" s="26"/>
    </row>
    <row r="40" spans="2:16" s="27" customFormat="1" x14ac:dyDescent="0.25">
      <c r="B40" s="26"/>
      <c r="C40" s="193" t="str">
        <f>G19</f>
        <v xml:space="preserve">Total Evaluaciones </v>
      </c>
      <c r="D40" s="2"/>
      <c r="E40" s="2"/>
      <c r="F40" s="2"/>
      <c r="G40" s="2"/>
      <c r="H40" s="2"/>
      <c r="I40" s="2"/>
      <c r="J40" s="2"/>
      <c r="K40" s="2"/>
      <c r="L40" s="2"/>
      <c r="M40" s="2"/>
      <c r="N40" s="2"/>
      <c r="O40" s="2"/>
      <c r="P40" s="28"/>
    </row>
    <row r="41" spans="2:16" s="27" customFormat="1" x14ac:dyDescent="0.25">
      <c r="B41" s="26"/>
      <c r="C41" s="3" t="s">
        <v>10</v>
      </c>
      <c r="D41" s="29" t="str">
        <f t="shared" ref="D41:O41" si="0">IFERROR(IF($E$17=1,D39/D40,IF($E$17=2,D39,"")),"")</f>
        <v/>
      </c>
      <c r="E41" s="29" t="str">
        <f t="shared" si="0"/>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95"/>
      <c r="D43" s="96"/>
      <c r="E43" s="96"/>
      <c r="F43" s="96"/>
      <c r="G43" s="96"/>
      <c r="H43" s="96"/>
      <c r="I43" s="96"/>
      <c r="J43" s="96"/>
      <c r="K43" s="96"/>
      <c r="L43" s="96"/>
      <c r="M43" s="96"/>
      <c r="N43" s="96"/>
      <c r="O43" s="96"/>
      <c r="P43" s="26"/>
    </row>
    <row r="44" spans="2:16" s="27" customFormat="1" x14ac:dyDescent="0.25">
      <c r="B44" s="26"/>
      <c r="C44" s="95"/>
      <c r="D44" s="96"/>
      <c r="E44" s="96"/>
      <c r="F44" s="96"/>
      <c r="G44" s="96"/>
      <c r="H44" s="96"/>
      <c r="I44" s="96"/>
      <c r="J44" s="96"/>
      <c r="K44" s="96"/>
      <c r="L44" s="96"/>
      <c r="M44" s="96"/>
      <c r="N44" s="96"/>
      <c r="O44" s="96"/>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sheetProtection algorithmName="SHA-512" hashValue="ls7z48GRHkkQQhyKv12DvKrmHpLPdMdCWQx2x4OHHdYb76yyWWxO/YfYSkH/YGXCtdLFM8bhaL+2TmNaQm/vDw==" saltValue="nSXe6rMvkqec9L9t92BvO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006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00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26</v>
      </c>
      <c r="F12" s="343"/>
      <c r="G12" s="343"/>
      <c r="H12" s="343"/>
      <c r="I12" s="342" t="s">
        <v>0</v>
      </c>
      <c r="J12" s="342"/>
      <c r="K12" s="344" t="s">
        <v>423</v>
      </c>
      <c r="L12" s="344"/>
      <c r="M12" s="344"/>
      <c r="N12" s="344"/>
      <c r="O12" s="344"/>
      <c r="P12" s="24"/>
    </row>
    <row r="13" spans="2:16" s="22" customFormat="1" x14ac:dyDescent="0.25">
      <c r="B13" s="24"/>
      <c r="C13" s="332" t="s">
        <v>55</v>
      </c>
      <c r="D13" s="332"/>
      <c r="E13" s="345" t="s">
        <v>135</v>
      </c>
      <c r="F13" s="346"/>
      <c r="G13" s="346"/>
      <c r="H13" s="346"/>
      <c r="I13" s="346"/>
      <c r="J13" s="346"/>
      <c r="K13" s="346"/>
      <c r="L13" s="346"/>
      <c r="M13" s="346"/>
      <c r="N13" s="346"/>
      <c r="O13" s="346"/>
      <c r="P13" s="24"/>
    </row>
    <row r="14" spans="2:16" s="22" customFormat="1" x14ac:dyDescent="0.25">
      <c r="B14" s="24"/>
      <c r="C14" s="332" t="s">
        <v>21</v>
      </c>
      <c r="D14" s="332"/>
      <c r="E14" s="380" t="s">
        <v>127</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39</v>
      </c>
      <c r="K17" s="301"/>
      <c r="L17" s="332" t="s">
        <v>3</v>
      </c>
      <c r="M17" s="332"/>
      <c r="N17" s="363">
        <v>0.7</v>
      </c>
      <c r="O17" s="363"/>
      <c r="P17" s="319"/>
    </row>
    <row r="18" spans="2:16" s="22" customFormat="1" ht="15.75" customHeight="1" x14ac:dyDescent="0.25">
      <c r="B18" s="24"/>
      <c r="C18" s="332" t="s">
        <v>2</v>
      </c>
      <c r="D18" s="332"/>
      <c r="E18" s="332" t="s">
        <v>24</v>
      </c>
      <c r="F18" s="332"/>
      <c r="G18" s="339" t="s">
        <v>530</v>
      </c>
      <c r="H18" s="331"/>
      <c r="I18" s="331"/>
      <c r="J18" s="331"/>
      <c r="K18" s="331"/>
      <c r="L18" s="331"/>
      <c r="M18" s="331"/>
      <c r="N18" s="331"/>
      <c r="O18" s="331"/>
      <c r="P18" s="319"/>
    </row>
    <row r="19" spans="2:16" s="22" customFormat="1" ht="15.75" customHeight="1" x14ac:dyDescent="0.25">
      <c r="B19" s="24"/>
      <c r="C19" s="332"/>
      <c r="D19" s="332"/>
      <c r="E19" s="332" t="s">
        <v>25</v>
      </c>
      <c r="F19" s="332"/>
      <c r="G19" s="339" t="s">
        <v>529</v>
      </c>
      <c r="H19" s="331"/>
      <c r="I19" s="331"/>
      <c r="J19" s="331"/>
      <c r="K19" s="331"/>
      <c r="L19" s="331"/>
      <c r="M19" s="331"/>
      <c r="N19" s="331"/>
      <c r="O19" s="331"/>
      <c r="P19" s="17"/>
    </row>
    <row r="20" spans="2:16" s="22" customFormat="1" ht="26.25" customHeight="1" x14ac:dyDescent="0.25">
      <c r="B20" s="24"/>
      <c r="C20" s="332" t="s">
        <v>12</v>
      </c>
      <c r="D20" s="332"/>
      <c r="E20" s="497" t="s">
        <v>206</v>
      </c>
      <c r="F20" s="497"/>
      <c r="G20" s="332" t="s">
        <v>5</v>
      </c>
      <c r="H20" s="332"/>
      <c r="I20" s="332"/>
      <c r="J20" s="331" t="s">
        <v>15</v>
      </c>
      <c r="K20" s="331"/>
      <c r="L20" s="332" t="s">
        <v>17</v>
      </c>
      <c r="M20" s="332"/>
      <c r="N20" s="331" t="s">
        <v>15</v>
      </c>
      <c r="O20" s="331"/>
      <c r="P20" s="17"/>
    </row>
    <row r="21" spans="2:16" s="22" customFormat="1" ht="26.25" customHeight="1" x14ac:dyDescent="0.25">
      <c r="B21" s="24"/>
      <c r="C21" s="332"/>
      <c r="D21" s="332"/>
      <c r="E21" s="497"/>
      <c r="F21" s="497"/>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3.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68"/>
      <c r="K31" s="369"/>
      <c r="L31" s="369"/>
      <c r="M31" s="369"/>
      <c r="N31" s="369"/>
      <c r="O31" s="369"/>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400</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30" x14ac:dyDescent="0.25">
      <c r="B39" s="26"/>
      <c r="C39" s="193" t="str">
        <f>G18</f>
        <v>(# Evaluaciones Calificadas ≤ 4) * 100</v>
      </c>
      <c r="D39" s="2"/>
      <c r="E39" s="2"/>
      <c r="F39" s="2"/>
      <c r="G39" s="2"/>
      <c r="H39" s="2"/>
      <c r="I39" s="2"/>
      <c r="J39" s="2"/>
      <c r="K39" s="2"/>
      <c r="L39" s="2"/>
      <c r="M39" s="2"/>
      <c r="N39" s="2"/>
      <c r="O39" s="2"/>
      <c r="P39" s="26"/>
    </row>
    <row r="40" spans="2:16" s="27" customFormat="1" x14ac:dyDescent="0.25">
      <c r="B40" s="26"/>
      <c r="C40" s="193" t="str">
        <f>G19</f>
        <v xml:space="preserve">Total Evaluaciones </v>
      </c>
      <c r="D40" s="2"/>
      <c r="E40" s="2"/>
      <c r="F40" s="2"/>
      <c r="G40" s="2"/>
      <c r="H40" s="2"/>
      <c r="I40" s="2"/>
      <c r="J40" s="2"/>
      <c r="K40" s="2"/>
      <c r="L40" s="2"/>
      <c r="M40" s="2"/>
      <c r="N40" s="2"/>
      <c r="O40" s="2"/>
      <c r="P40" s="28"/>
    </row>
    <row r="41" spans="2:16" s="27" customFormat="1" x14ac:dyDescent="0.25">
      <c r="B41" s="26"/>
      <c r="C41" s="3" t="s">
        <v>10</v>
      </c>
      <c r="D41" s="29" t="str">
        <f t="shared" ref="D41:O41" si="0">IFERROR(IF($E$17=1,D39/D40,IF($E$17=2,D39,"")),"")</f>
        <v/>
      </c>
      <c r="E41" s="29" t="str">
        <f t="shared" si="0"/>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95"/>
      <c r="D43" s="96"/>
      <c r="E43" s="96"/>
      <c r="F43" s="96"/>
      <c r="G43" s="96"/>
      <c r="H43" s="96"/>
      <c r="I43" s="96"/>
      <c r="J43" s="96"/>
      <c r="K43" s="96"/>
      <c r="L43" s="96"/>
      <c r="M43" s="96"/>
      <c r="N43" s="96"/>
      <c r="O43" s="96"/>
      <c r="P43" s="26"/>
    </row>
    <row r="44" spans="2:16" s="27" customFormat="1" x14ac:dyDescent="0.25">
      <c r="B44" s="26"/>
      <c r="C44" s="95"/>
      <c r="D44" s="96"/>
      <c r="E44" s="96"/>
      <c r="F44" s="96"/>
      <c r="G44" s="96"/>
      <c r="H44" s="96"/>
      <c r="I44" s="96"/>
      <c r="J44" s="96"/>
      <c r="K44" s="96"/>
      <c r="L44" s="96"/>
      <c r="M44" s="96"/>
      <c r="N44" s="96"/>
      <c r="O44" s="96"/>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sheetProtection algorithmName="SHA-512" hashValue="A5lO2EGSBlZhLf3GaNJ0x4iIkjSaJCIyMVUNn81S5Cw/Xk+wT3OPoTxUTYw5ZDUfd8t0PK5suOyIYGrjzuyFbA==" saltValue="s+nHfbBQkLKNRygA1ZhPO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108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109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320</v>
      </c>
      <c r="L12" s="344"/>
      <c r="M12" s="344"/>
      <c r="N12" s="344"/>
      <c r="O12" s="344"/>
      <c r="P12" s="24"/>
    </row>
    <row r="13" spans="2:16" s="22" customFormat="1" x14ac:dyDescent="0.25">
      <c r="B13" s="24"/>
      <c r="C13" s="332" t="s">
        <v>55</v>
      </c>
      <c r="D13" s="332"/>
      <c r="E13" s="345" t="s">
        <v>60</v>
      </c>
      <c r="F13" s="346"/>
      <c r="G13" s="346"/>
      <c r="H13" s="346"/>
      <c r="I13" s="346"/>
      <c r="J13" s="346"/>
      <c r="K13" s="346"/>
      <c r="L13" s="346"/>
      <c r="M13" s="346"/>
      <c r="N13" s="346"/>
      <c r="O13" s="346"/>
      <c r="P13" s="24"/>
    </row>
    <row r="14" spans="2:16" s="22" customFormat="1" x14ac:dyDescent="0.25">
      <c r="B14" s="24"/>
      <c r="C14" s="332" t="s">
        <v>21</v>
      </c>
      <c r="D14" s="332"/>
      <c r="E14" s="345" t="s">
        <v>321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33">
        <v>1</v>
      </c>
      <c r="O17" s="333"/>
      <c r="P17" s="319"/>
    </row>
    <row r="18" spans="2:16" s="22" customFormat="1" ht="15.75" customHeight="1" x14ac:dyDescent="0.25">
      <c r="B18" s="24"/>
      <c r="C18" s="332" t="s">
        <v>2</v>
      </c>
      <c r="D18" s="332"/>
      <c r="E18" s="332" t="s">
        <v>24</v>
      </c>
      <c r="F18" s="332"/>
      <c r="G18" s="339" t="s">
        <v>502</v>
      </c>
      <c r="H18" s="331"/>
      <c r="I18" s="331"/>
      <c r="J18" s="331"/>
      <c r="K18" s="331"/>
      <c r="L18" s="331"/>
      <c r="M18" s="331"/>
      <c r="N18" s="331"/>
      <c r="O18" s="331"/>
      <c r="P18" s="319"/>
    </row>
    <row r="19" spans="2:16" s="22" customFormat="1" ht="15.75" customHeight="1" x14ac:dyDescent="0.25">
      <c r="B19" s="24"/>
      <c r="C19" s="332"/>
      <c r="D19" s="332"/>
      <c r="E19" s="332" t="s">
        <v>25</v>
      </c>
      <c r="F19" s="332"/>
      <c r="G19" s="339" t="s">
        <v>503</v>
      </c>
      <c r="H19" s="331"/>
      <c r="I19" s="331"/>
      <c r="J19" s="331"/>
      <c r="K19" s="331"/>
      <c r="L19" s="331"/>
      <c r="M19" s="331"/>
      <c r="N19" s="331"/>
      <c r="O19" s="331"/>
      <c r="P19" s="17"/>
    </row>
    <row r="20" spans="2:16" s="22" customFormat="1" ht="34.5" customHeight="1" x14ac:dyDescent="0.25">
      <c r="B20" s="24"/>
      <c r="C20" s="332" t="s">
        <v>12</v>
      </c>
      <c r="D20" s="332"/>
      <c r="E20" s="302" t="s">
        <v>332</v>
      </c>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49"/>
      <c r="F22" s="149"/>
      <c r="G22" s="15"/>
      <c r="H22" s="15"/>
      <c r="I22" s="15"/>
      <c r="J22" s="149"/>
      <c r="K22" s="149"/>
      <c r="L22" s="15"/>
      <c r="M22" s="15"/>
      <c r="N22" s="149"/>
      <c r="O22" s="149"/>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47" t="s">
        <v>8</v>
      </c>
      <c r="D42" s="148" t="str">
        <f>IF(J20="MENSUAL","ENERO",IF(J20="TRIMESTRAL","MARZO",IF(J20="SEMESTRAL","JUNIO",IF(J20="ANUAL",2017,""))))</f>
        <v>JUNIO</v>
      </c>
      <c r="E42" s="148" t="str">
        <f>IF(J20="MENSUAL","FEBRERO",IF(J20="TRIMESTRAL","JUNIO",IF(J20="SEMESTRAL","DICIEMBRE","")))</f>
        <v>DICIEMBRE</v>
      </c>
      <c r="F42" s="148" t="str">
        <f>IF(J20="MENSUAL","MARZO",IF(J20="TRIMESTRAL","SEPTIEMBRE",""))</f>
        <v/>
      </c>
      <c r="G42" s="148" t="str">
        <f>IF(J20="MENSUAL","ABRIL",IF(J20="TRIMESTRAL","DICIEMBRE",""))</f>
        <v/>
      </c>
      <c r="H42" s="148" t="str">
        <f>IF(J20="MENSUAL","MAYO","")</f>
        <v/>
      </c>
      <c r="I42" s="148" t="str">
        <f>IF(J20="MENSUAL","JUNIO","")</f>
        <v/>
      </c>
      <c r="J42" s="148" t="str">
        <f>IF(J20="MENSUAL","JULIO","")</f>
        <v/>
      </c>
      <c r="K42" s="148" t="str">
        <f>IF(J20="MENSUAL","AGOSTO","")</f>
        <v/>
      </c>
      <c r="L42" s="148" t="str">
        <f>IF(J20="MENSUAL","SEPTIEMBRE","")</f>
        <v/>
      </c>
      <c r="M42" s="148" t="str">
        <f>IF(J20="MENSUAL","OCTUBRE","")</f>
        <v/>
      </c>
      <c r="N42" s="148" t="str">
        <f>IF(J20="MENSUAL","NOVIEMBRE","")</f>
        <v/>
      </c>
      <c r="O42" s="148" t="str">
        <f>IF(J20="MENSUAL","DICIEMBRE","")</f>
        <v/>
      </c>
      <c r="P42" s="26"/>
    </row>
    <row r="43" spans="2:16" s="27" customFormat="1" ht="60" x14ac:dyDescent="0.25">
      <c r="B43" s="26"/>
      <c r="C43" s="146" t="str">
        <f>G18</f>
        <v xml:space="preserve"> Total softwares disponibles de los requeridos por la academia</v>
      </c>
      <c r="D43" s="2"/>
      <c r="E43" s="2"/>
      <c r="F43" s="2"/>
      <c r="G43" s="2"/>
      <c r="H43" s="2"/>
      <c r="I43" s="2"/>
      <c r="J43" s="2"/>
      <c r="K43" s="2"/>
      <c r="L43" s="2"/>
      <c r="M43" s="2"/>
      <c r="N43" s="2"/>
      <c r="O43" s="2"/>
      <c r="P43" s="26"/>
    </row>
    <row r="44" spans="2:16" s="27" customFormat="1" ht="61.5" customHeight="1" x14ac:dyDescent="0.25">
      <c r="B44" s="26"/>
      <c r="C44" s="146" t="str">
        <f>G19</f>
        <v xml:space="preserve"> Total de softwares requeridos por la academia (Pregrado y Posgrado)</v>
      </c>
      <c r="D44" s="2"/>
      <c r="E44" s="2"/>
      <c r="F44" s="2"/>
      <c r="G44" s="2"/>
      <c r="H44" s="2"/>
      <c r="I44" s="2"/>
      <c r="J44" s="2"/>
      <c r="K44" s="2"/>
      <c r="L44" s="2"/>
      <c r="M44" s="2"/>
      <c r="N44" s="2"/>
      <c r="O44" s="2"/>
      <c r="P44" s="28"/>
    </row>
    <row r="45" spans="2:16" s="27" customFormat="1" x14ac:dyDescent="0.25">
      <c r="B45" s="26"/>
      <c r="C45" s="3" t="s">
        <v>10</v>
      </c>
      <c r="D45" s="74" t="str">
        <f>IFERROR(IF($E$17=1,D43/D44,IF($E$17=2,D43,"")),"")</f>
        <v/>
      </c>
      <c r="E45" s="74"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ol+qCSaI1U8eP18GXVhanUrexxEQWRdGn+xV0HfgMYIAuEEJ5kpSEh9CYfd8J6RbUNG+hbZ83wJDqnSX1qRwPw==" saltValue="GGImZ3IqyEOlQFod2qWMMg=="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491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491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4915"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5.2851562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374</v>
      </c>
      <c r="L12" s="344"/>
      <c r="M12" s="344"/>
      <c r="N12" s="344"/>
      <c r="O12" s="344"/>
      <c r="P12" s="24"/>
    </row>
    <row r="13" spans="2:16" s="22" customFormat="1" x14ac:dyDescent="0.25">
      <c r="B13" s="24"/>
      <c r="C13" s="332" t="s">
        <v>55</v>
      </c>
      <c r="D13" s="332"/>
      <c r="E13" s="345" t="s">
        <v>60</v>
      </c>
      <c r="F13" s="346"/>
      <c r="G13" s="346"/>
      <c r="H13" s="346"/>
      <c r="I13" s="346"/>
      <c r="J13" s="346"/>
      <c r="K13" s="346"/>
      <c r="L13" s="346"/>
      <c r="M13" s="346"/>
      <c r="N13" s="346"/>
      <c r="O13" s="346"/>
      <c r="P13" s="24"/>
    </row>
    <row r="14" spans="2:16" s="22" customFormat="1" x14ac:dyDescent="0.25">
      <c r="B14" s="24"/>
      <c r="C14" s="332" t="s">
        <v>21</v>
      </c>
      <c r="D14" s="332"/>
      <c r="E14" s="345" t="s">
        <v>321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33">
        <v>1</v>
      </c>
      <c r="O17" s="333"/>
      <c r="P17" s="319"/>
    </row>
    <row r="18" spans="2:16" s="22" customFormat="1" ht="15.75" customHeight="1" x14ac:dyDescent="0.25">
      <c r="B18" s="24"/>
      <c r="C18" s="332" t="s">
        <v>2</v>
      </c>
      <c r="D18" s="332"/>
      <c r="E18" s="332" t="s">
        <v>24</v>
      </c>
      <c r="F18" s="332"/>
      <c r="G18" s="339" t="s">
        <v>333</v>
      </c>
      <c r="H18" s="331"/>
      <c r="I18" s="331"/>
      <c r="J18" s="331"/>
      <c r="K18" s="331"/>
      <c r="L18" s="331"/>
      <c r="M18" s="331"/>
      <c r="N18" s="331"/>
      <c r="O18" s="331"/>
      <c r="P18" s="319"/>
    </row>
    <row r="19" spans="2:16" s="22" customFormat="1" ht="15.75" customHeight="1" x14ac:dyDescent="0.25">
      <c r="B19" s="24"/>
      <c r="C19" s="332"/>
      <c r="D19" s="332"/>
      <c r="E19" s="332" t="s">
        <v>25</v>
      </c>
      <c r="F19" s="332"/>
      <c r="G19" s="339" t="s">
        <v>334</v>
      </c>
      <c r="H19" s="331"/>
      <c r="I19" s="331"/>
      <c r="J19" s="331"/>
      <c r="K19" s="331"/>
      <c r="L19" s="331"/>
      <c r="M19" s="331"/>
      <c r="N19" s="331"/>
      <c r="O19" s="331"/>
      <c r="P19" s="17"/>
    </row>
    <row r="20" spans="2:16" s="22" customFormat="1" ht="34.5" customHeight="1" x14ac:dyDescent="0.25">
      <c r="B20" s="24"/>
      <c r="C20" s="332" t="s">
        <v>12</v>
      </c>
      <c r="D20" s="332"/>
      <c r="E20" s="302" t="s">
        <v>332</v>
      </c>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49"/>
      <c r="F22" s="149"/>
      <c r="G22" s="15"/>
      <c r="H22" s="15"/>
      <c r="I22" s="15"/>
      <c r="J22" s="149"/>
      <c r="K22" s="149"/>
      <c r="L22" s="15"/>
      <c r="M22" s="15"/>
      <c r="N22" s="149"/>
      <c r="O22" s="149"/>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47" t="s">
        <v>8</v>
      </c>
      <c r="D42" s="148" t="str">
        <f>IF(J20="MENSUAL","ENERO",IF(J20="TRIMESTRAL","MARZO",IF(J20="SEMESTRAL","JUNIO",IF(J20="ANUAL",2017,""))))</f>
        <v>JUNIO</v>
      </c>
      <c r="E42" s="148" t="str">
        <f>IF(J20="MENSUAL","FEBRERO",IF(J20="TRIMESTRAL","JUNIO",IF(J20="SEMESTRAL","DICIEMBRE","")))</f>
        <v>DICIEMBRE</v>
      </c>
      <c r="F42" s="148" t="str">
        <f>IF(J20="MENSUAL","MARZO",IF(J20="TRIMESTRAL","SEPTIEMBRE",""))</f>
        <v/>
      </c>
      <c r="G42" s="148" t="str">
        <f>IF(J20="MENSUAL","ABRIL",IF(J20="TRIMESTRAL","DICIEMBRE",""))</f>
        <v/>
      </c>
      <c r="H42" s="148" t="str">
        <f>IF(J20="MENSUAL","MAYO","")</f>
        <v/>
      </c>
      <c r="I42" s="148" t="str">
        <f>IF(J20="MENSUAL","JUNIO","")</f>
        <v/>
      </c>
      <c r="J42" s="148" t="str">
        <f>IF(J20="MENSUAL","JULIO","")</f>
        <v/>
      </c>
      <c r="K42" s="148" t="str">
        <f>IF(J20="MENSUAL","AGOSTO","")</f>
        <v/>
      </c>
      <c r="L42" s="148" t="str">
        <f>IF(J20="MENSUAL","SEPTIEMBRE","")</f>
        <v/>
      </c>
      <c r="M42" s="148" t="str">
        <f>IF(J20="MENSUAL","OCTUBRE","")</f>
        <v/>
      </c>
      <c r="N42" s="148" t="str">
        <f>IF(J20="MENSUAL","NOVIEMBRE","")</f>
        <v/>
      </c>
      <c r="O42" s="148" t="str">
        <f>IF(J20="MENSUAL","DICIEMBRE","")</f>
        <v/>
      </c>
      <c r="P42" s="26"/>
    </row>
    <row r="43" spans="2:16" s="27" customFormat="1" ht="30" x14ac:dyDescent="0.25">
      <c r="B43" s="26"/>
      <c r="C43" s="146" t="str">
        <f>G18</f>
        <v>Total de equipos con calibración realizada</v>
      </c>
      <c r="D43" s="2"/>
      <c r="E43" s="2"/>
      <c r="F43" s="2"/>
      <c r="G43" s="2"/>
      <c r="H43" s="2"/>
      <c r="I43" s="2"/>
      <c r="J43" s="2"/>
      <c r="K43" s="2"/>
      <c r="L43" s="2"/>
      <c r="M43" s="2"/>
      <c r="N43" s="2"/>
      <c r="O43" s="2"/>
      <c r="P43" s="26"/>
    </row>
    <row r="44" spans="2:16" s="27" customFormat="1" ht="88.5" customHeight="1" x14ac:dyDescent="0.25">
      <c r="B44" s="26"/>
      <c r="C44" s="146" t="str">
        <f>G19</f>
        <v xml:space="preserve"> 100% del total de equipos reportados por la Dirección de Investigación y con presupuesto asignado</v>
      </c>
      <c r="D44" s="2"/>
      <c r="E44" s="2"/>
      <c r="F44" s="2"/>
      <c r="G44" s="2"/>
      <c r="H44" s="2"/>
      <c r="I44" s="2"/>
      <c r="J44" s="2"/>
      <c r="K44" s="2"/>
      <c r="L44" s="2"/>
      <c r="M44" s="2"/>
      <c r="N44" s="2"/>
      <c r="O44" s="2"/>
      <c r="P44" s="28"/>
    </row>
    <row r="45" spans="2:16" s="27" customFormat="1" x14ac:dyDescent="0.25">
      <c r="B45" s="26"/>
      <c r="C45" s="3" t="s">
        <v>10</v>
      </c>
      <c r="D45" s="74" t="str">
        <f>IFERROR(IF($E$17=1,D43/D44,IF($E$17=2,D43,"")),"")</f>
        <v/>
      </c>
      <c r="E45" s="74"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hxj0fl/q4mV2zxUlzsCHqADAgSbbemvIxm1n7JC2t/K5SJJtJnWAt+ikgYK3yMOpxUUZHH2FAYl9chXxgyaugQ==" saltValue="JEtksE2QQc694xcr8nOs9g=="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5937" r:id="rId4" name="Option Button 1">
              <controlPr defaultSize="0" autoFill="0" autoLine="0" autoPict="0">
                <anchor moveWithCells="1">
                  <from>
                    <xdr:col>4</xdr:col>
                    <xdr:colOff>209550</xdr:colOff>
                    <xdr:row>15</xdr:row>
                    <xdr:rowOff>161925</xdr:rowOff>
                  </from>
                  <to>
                    <xdr:col>6</xdr:col>
                    <xdr:colOff>561975</xdr:colOff>
                    <xdr:row>16</xdr:row>
                    <xdr:rowOff>276225</xdr:rowOff>
                  </to>
                </anchor>
              </controlPr>
            </control>
          </mc:Choice>
        </mc:AlternateContent>
        <mc:AlternateContent xmlns:mc="http://schemas.openxmlformats.org/markup-compatibility/2006">
          <mc:Choice Requires="x14">
            <control shapeId="935938" r:id="rId5" name="Option Button 2">
              <controlPr defaultSize="0" autoFill="0" autoLine="0" autoPict="0">
                <anchor moveWithCells="1">
                  <from>
                    <xdr:col>4</xdr:col>
                    <xdr:colOff>209550</xdr:colOff>
                    <xdr:row>16</xdr:row>
                    <xdr:rowOff>209550</xdr:rowOff>
                  </from>
                  <to>
                    <xdr:col>5</xdr:col>
                    <xdr:colOff>342900</xdr:colOff>
                    <xdr:row>16</xdr:row>
                    <xdr:rowOff>419100</xdr:rowOff>
                  </to>
                </anchor>
              </controlPr>
            </control>
          </mc:Choice>
        </mc:AlternateContent>
        <mc:AlternateContent xmlns:mc="http://schemas.openxmlformats.org/markup-compatibility/2006">
          <mc:Choice Requires="x14">
            <control shapeId="935939"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322</v>
      </c>
      <c r="L12" s="344"/>
      <c r="M12" s="344"/>
      <c r="N12" s="344"/>
      <c r="O12" s="344"/>
      <c r="P12" s="24"/>
    </row>
    <row r="13" spans="2:16" s="22" customFormat="1" x14ac:dyDescent="0.25">
      <c r="B13" s="24"/>
      <c r="C13" s="332" t="s">
        <v>55</v>
      </c>
      <c r="D13" s="332"/>
      <c r="E13" s="345" t="s">
        <v>60</v>
      </c>
      <c r="F13" s="346"/>
      <c r="G13" s="346"/>
      <c r="H13" s="346"/>
      <c r="I13" s="346"/>
      <c r="J13" s="346"/>
      <c r="K13" s="346"/>
      <c r="L13" s="346"/>
      <c r="M13" s="346"/>
      <c r="N13" s="346"/>
      <c r="O13" s="346"/>
      <c r="P13" s="24"/>
    </row>
    <row r="14" spans="2:16" s="22" customFormat="1" x14ac:dyDescent="0.25">
      <c r="B14" s="24"/>
      <c r="C14" s="332" t="s">
        <v>21</v>
      </c>
      <c r="D14" s="332"/>
      <c r="E14" s="345" t="s">
        <v>321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33">
        <v>0.6</v>
      </c>
      <c r="O17" s="333"/>
      <c r="P17" s="319"/>
    </row>
    <row r="18" spans="2:16" s="22" customFormat="1" ht="15.75" customHeight="1" x14ac:dyDescent="0.25">
      <c r="B18" s="24"/>
      <c r="C18" s="332" t="s">
        <v>2</v>
      </c>
      <c r="D18" s="332"/>
      <c r="E18" s="332" t="s">
        <v>24</v>
      </c>
      <c r="F18" s="332"/>
      <c r="G18" s="339" t="s">
        <v>323</v>
      </c>
      <c r="H18" s="331"/>
      <c r="I18" s="331"/>
      <c r="J18" s="331"/>
      <c r="K18" s="331"/>
      <c r="L18" s="331"/>
      <c r="M18" s="331"/>
      <c r="N18" s="331"/>
      <c r="O18" s="331"/>
      <c r="P18" s="319"/>
    </row>
    <row r="19" spans="2:16" s="22" customFormat="1" ht="15.75" customHeight="1" x14ac:dyDescent="0.25">
      <c r="B19" s="24"/>
      <c r="C19" s="332"/>
      <c r="D19" s="332"/>
      <c r="E19" s="332" t="s">
        <v>25</v>
      </c>
      <c r="F19" s="332"/>
      <c r="G19" s="339" t="s">
        <v>324</v>
      </c>
      <c r="H19" s="331"/>
      <c r="I19" s="331"/>
      <c r="J19" s="331"/>
      <c r="K19" s="331"/>
      <c r="L19" s="331"/>
      <c r="M19" s="331"/>
      <c r="N19" s="331"/>
      <c r="O19" s="331"/>
      <c r="P19" s="17"/>
    </row>
    <row r="20" spans="2:16" s="22" customFormat="1" ht="34.5" customHeight="1" x14ac:dyDescent="0.25">
      <c r="B20" s="24"/>
      <c r="C20" s="332" t="s">
        <v>12</v>
      </c>
      <c r="D20" s="332"/>
      <c r="E20" s="302" t="s">
        <v>335</v>
      </c>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49"/>
      <c r="F22" s="149"/>
      <c r="G22" s="15"/>
      <c r="H22" s="15"/>
      <c r="I22" s="15"/>
      <c r="J22" s="149"/>
      <c r="K22" s="149"/>
      <c r="L22" s="15"/>
      <c r="M22" s="15"/>
      <c r="N22" s="149"/>
      <c r="O22" s="149"/>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47" t="s">
        <v>8</v>
      </c>
      <c r="D42" s="148" t="str">
        <f>IF(J20="MENSUAL","ENERO",IF(J20="TRIMESTRAL","MARZO",IF(J20="SEMESTRAL","JUNIO",IF(J20="ANUAL",2017,""))))</f>
        <v>JUNIO</v>
      </c>
      <c r="E42" s="148" t="str">
        <f>IF(J20="MENSUAL","FEBRERO",IF(J20="TRIMESTRAL","JUNIO",IF(J20="SEMESTRAL","DICIEMBRE","")))</f>
        <v>DICIEMBRE</v>
      </c>
      <c r="F42" s="148" t="str">
        <f>IF(J20="MENSUAL","MARZO",IF(J20="TRIMESTRAL","SEPTIEMBRE",""))</f>
        <v/>
      </c>
      <c r="G42" s="148" t="str">
        <f>IF(J20="MENSUAL","ABRIL",IF(J20="TRIMESTRAL","DICIEMBRE",""))</f>
        <v/>
      </c>
      <c r="H42" s="148" t="str">
        <f>IF(J20="MENSUAL","MAYO","")</f>
        <v/>
      </c>
      <c r="I42" s="148" t="str">
        <f>IF(J20="MENSUAL","JUNIO","")</f>
        <v/>
      </c>
      <c r="J42" s="148" t="str">
        <f>IF(J20="MENSUAL","JULIO","")</f>
        <v/>
      </c>
      <c r="K42" s="148" t="str">
        <f>IF(J20="MENSUAL","AGOSTO","")</f>
        <v/>
      </c>
      <c r="L42" s="148" t="str">
        <f>IF(J20="MENSUAL","SEPTIEMBRE","")</f>
        <v/>
      </c>
      <c r="M42" s="148" t="str">
        <f>IF(J20="MENSUAL","OCTUBRE","")</f>
        <v/>
      </c>
      <c r="N42" s="148" t="str">
        <f>IF(J20="MENSUAL","NOVIEMBRE","")</f>
        <v/>
      </c>
      <c r="O42" s="148" t="str">
        <f>IF(J20="MENSUAL","DICIEMBRE","")</f>
        <v/>
      </c>
      <c r="P42" s="26"/>
    </row>
    <row r="43" spans="2:16" s="27" customFormat="1" ht="60" x14ac:dyDescent="0.25">
      <c r="B43" s="26"/>
      <c r="C43" s="146" t="str">
        <f>G18</f>
        <v xml:space="preserve"> Cantidad de usuarios únicos que hacen préstamo de los recursos impresos</v>
      </c>
      <c r="D43" s="2"/>
      <c r="E43" s="2"/>
      <c r="F43" s="2"/>
      <c r="G43" s="2"/>
      <c r="H43" s="2"/>
      <c r="I43" s="2"/>
      <c r="J43" s="2"/>
      <c r="K43" s="2"/>
      <c r="L43" s="2"/>
      <c r="M43" s="2"/>
      <c r="N43" s="2"/>
      <c r="O43" s="2"/>
      <c r="P43" s="26"/>
    </row>
    <row r="44" spans="2:16" s="27" customFormat="1" ht="33" customHeight="1" x14ac:dyDescent="0.25">
      <c r="B44" s="26"/>
      <c r="C44" s="146" t="str">
        <f>G19</f>
        <v>cantidad de usuarios potenciales * 100%</v>
      </c>
      <c r="D44" s="2"/>
      <c r="E44" s="2"/>
      <c r="F44" s="2"/>
      <c r="G44" s="2"/>
      <c r="H44" s="2"/>
      <c r="I44" s="2"/>
      <c r="J44" s="2"/>
      <c r="K44" s="2"/>
      <c r="L44" s="2"/>
      <c r="M44" s="2"/>
      <c r="N44" s="2"/>
      <c r="O44" s="2"/>
      <c r="P44" s="28"/>
    </row>
    <row r="45" spans="2:16" s="27" customFormat="1" x14ac:dyDescent="0.25">
      <c r="B45" s="26"/>
      <c r="C45" s="3" t="s">
        <v>10</v>
      </c>
      <c r="D45" s="74" t="str">
        <f>IFERROR(IF($E$17=1,D43/D44,IF($E$17=2,D43,"")),"")</f>
        <v/>
      </c>
      <c r="E45" s="74"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0.6</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9rXz3saWyd7U5HT25tc9nnpYrz4k4VyGFJ42N8mQIED3cWwzaewCEzAPJXKeBJEtSIejyl9PpsDhbmnxGtcz6g==" saltValue="7/VwxUQq1LBUEeKMDrCSpA=="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798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798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7987"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zoomScale="80" zoomScaleNormal="80" workbookViewId="0">
      <selection activeCell="G20" sqref="G20:I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325</v>
      </c>
      <c r="L12" s="344"/>
      <c r="M12" s="344"/>
      <c r="N12" s="344"/>
      <c r="O12" s="344"/>
      <c r="P12" s="24"/>
    </row>
    <row r="13" spans="2:16" s="22" customFormat="1" x14ac:dyDescent="0.25">
      <c r="B13" s="24"/>
      <c r="C13" s="332" t="s">
        <v>55</v>
      </c>
      <c r="D13" s="332"/>
      <c r="E13" s="345" t="s">
        <v>60</v>
      </c>
      <c r="F13" s="346"/>
      <c r="G13" s="346"/>
      <c r="H13" s="346"/>
      <c r="I13" s="346"/>
      <c r="J13" s="346"/>
      <c r="K13" s="346"/>
      <c r="L13" s="346"/>
      <c r="M13" s="346"/>
      <c r="N13" s="346"/>
      <c r="O13" s="346"/>
      <c r="P13" s="24"/>
    </row>
    <row r="14" spans="2:16" s="22" customFormat="1" x14ac:dyDescent="0.25">
      <c r="B14" s="24"/>
      <c r="C14" s="332" t="s">
        <v>21</v>
      </c>
      <c r="D14" s="332"/>
      <c r="E14" s="345" t="s">
        <v>321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33">
        <v>0.35</v>
      </c>
      <c r="O17" s="333"/>
      <c r="P17" s="319"/>
    </row>
    <row r="18" spans="2:16" s="22" customFormat="1" ht="15.75" customHeight="1" x14ac:dyDescent="0.25">
      <c r="B18" s="24"/>
      <c r="C18" s="332" t="s">
        <v>2</v>
      </c>
      <c r="D18" s="332"/>
      <c r="E18" s="332" t="s">
        <v>24</v>
      </c>
      <c r="F18" s="332"/>
      <c r="G18" s="339" t="s">
        <v>326</v>
      </c>
      <c r="H18" s="331"/>
      <c r="I18" s="331"/>
      <c r="J18" s="331"/>
      <c r="K18" s="331"/>
      <c r="L18" s="331"/>
      <c r="M18" s="331"/>
      <c r="N18" s="331"/>
      <c r="O18" s="331"/>
      <c r="P18" s="319"/>
    </row>
    <row r="19" spans="2:16" s="22" customFormat="1" ht="15.75" customHeight="1" x14ac:dyDescent="0.25">
      <c r="B19" s="24"/>
      <c r="C19" s="332"/>
      <c r="D19" s="332"/>
      <c r="E19" s="332" t="s">
        <v>25</v>
      </c>
      <c r="F19" s="332"/>
      <c r="G19" s="339" t="s">
        <v>324</v>
      </c>
      <c r="H19" s="331"/>
      <c r="I19" s="331"/>
      <c r="J19" s="331"/>
      <c r="K19" s="331"/>
      <c r="L19" s="331"/>
      <c r="M19" s="331"/>
      <c r="N19" s="331"/>
      <c r="O19" s="331"/>
      <c r="P19" s="17"/>
    </row>
    <row r="20" spans="2:16" s="22" customFormat="1" ht="34.5" customHeight="1" x14ac:dyDescent="0.25">
      <c r="B20" s="24"/>
      <c r="C20" s="332" t="s">
        <v>12</v>
      </c>
      <c r="D20" s="332"/>
      <c r="E20" s="302" t="s">
        <v>335</v>
      </c>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49"/>
      <c r="F22" s="149"/>
      <c r="G22" s="15"/>
      <c r="H22" s="15"/>
      <c r="I22" s="15"/>
      <c r="J22" s="149"/>
      <c r="K22" s="149"/>
      <c r="L22" s="15"/>
      <c r="M22" s="15"/>
      <c r="N22" s="149"/>
      <c r="O22" s="149"/>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47" t="s">
        <v>8</v>
      </c>
      <c r="D42" s="148" t="str">
        <f>IF(J20="MENSUAL","ENERO",IF(J20="TRIMESTRAL","MARZO",IF(J20="SEMESTRAL","JUNIO",IF(J20="ANUAL",2017,""))))</f>
        <v>JUNIO</v>
      </c>
      <c r="E42" s="148" t="str">
        <f>IF(J20="MENSUAL","FEBRERO",IF(J20="TRIMESTRAL","JUNIO",IF(J20="SEMESTRAL","DICIEMBRE","")))</f>
        <v>DICIEMBRE</v>
      </c>
      <c r="F42" s="148" t="str">
        <f>IF(J20="MENSUAL","MARZO",IF(J20="TRIMESTRAL","SEPTIEMBRE",""))</f>
        <v/>
      </c>
      <c r="G42" s="148" t="str">
        <f>IF(J20="MENSUAL","ABRIL",IF(J20="TRIMESTRAL","DICIEMBRE",""))</f>
        <v/>
      </c>
      <c r="H42" s="148" t="str">
        <f>IF(J20="MENSUAL","MAYO","")</f>
        <v/>
      </c>
      <c r="I42" s="148" t="str">
        <f>IF(J20="MENSUAL","JUNIO","")</f>
        <v/>
      </c>
      <c r="J42" s="148" t="str">
        <f>IF(J20="MENSUAL","JULIO","")</f>
        <v/>
      </c>
      <c r="K42" s="148" t="str">
        <f>IF(J20="MENSUAL","AGOSTO","")</f>
        <v/>
      </c>
      <c r="L42" s="148" t="str">
        <f>IF(J20="MENSUAL","SEPTIEMBRE","")</f>
        <v/>
      </c>
      <c r="M42" s="148" t="str">
        <f>IF(J20="MENSUAL","OCTUBRE","")</f>
        <v/>
      </c>
      <c r="N42" s="148" t="str">
        <f>IF(J20="MENSUAL","NOVIEMBRE","")</f>
        <v/>
      </c>
      <c r="O42" s="148" t="str">
        <f>IF(J20="MENSUAL","DICIEMBRE","")</f>
        <v/>
      </c>
      <c r="P42" s="26"/>
    </row>
    <row r="43" spans="2:16" s="27" customFormat="1" ht="60" x14ac:dyDescent="0.25">
      <c r="B43" s="26"/>
      <c r="C43" s="146" t="str">
        <f>G18</f>
        <v xml:space="preserve"> Cantidad de usuarios únicos que hacen préstamo de los recursos electrónicos</v>
      </c>
      <c r="D43" s="2"/>
      <c r="E43" s="2"/>
      <c r="F43" s="2"/>
      <c r="G43" s="2"/>
      <c r="H43" s="2"/>
      <c r="I43" s="2"/>
      <c r="J43" s="2"/>
      <c r="K43" s="2"/>
      <c r="L43" s="2"/>
      <c r="M43" s="2"/>
      <c r="N43" s="2"/>
      <c r="O43" s="2"/>
      <c r="P43" s="26"/>
    </row>
    <row r="44" spans="2:16" s="27" customFormat="1" ht="32.25" customHeight="1" x14ac:dyDescent="0.25">
      <c r="B44" s="26"/>
      <c r="C44" s="146" t="str">
        <f>G19</f>
        <v>cantidad de usuarios potenciales * 100%</v>
      </c>
      <c r="D44" s="2"/>
      <c r="E44" s="2"/>
      <c r="F44" s="2"/>
      <c r="G44" s="2"/>
      <c r="H44" s="2"/>
      <c r="I44" s="2"/>
      <c r="J44" s="2"/>
      <c r="K44" s="2"/>
      <c r="L44" s="2"/>
      <c r="M44" s="2"/>
      <c r="N44" s="2"/>
      <c r="O44" s="2"/>
      <c r="P44" s="28"/>
    </row>
    <row r="45" spans="2:16" s="27" customFormat="1" x14ac:dyDescent="0.25">
      <c r="B45" s="26"/>
      <c r="C45" s="3" t="s">
        <v>10</v>
      </c>
      <c r="D45" s="74" t="str">
        <f>IFERROR(IF($E$17=1,D43/D44,IF($E$17=2,D43,"")),"")</f>
        <v/>
      </c>
      <c r="E45" s="74"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0.17499999999999999</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D5lpbLfas0Bj6tpNQovtZVwbDhOo1pBuLEShPOlhUq6uJOMoUWfCqKlrSbUsHhI5h3QRbhrpM7389qG/Hq3ZUA==" saltValue="UiUtnQx1YMfwgt5OdoLk8Q=="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90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90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9011"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173</v>
      </c>
      <c r="F12" s="343"/>
      <c r="G12" s="343"/>
      <c r="H12" s="343"/>
      <c r="I12" s="342" t="s">
        <v>0</v>
      </c>
      <c r="J12" s="342"/>
      <c r="K12" s="344" t="s">
        <v>49</v>
      </c>
      <c r="L12" s="344"/>
      <c r="M12" s="344"/>
      <c r="N12" s="344"/>
      <c r="O12" s="344"/>
      <c r="P12" s="24"/>
    </row>
    <row r="13" spans="2:16" s="22" customFormat="1" x14ac:dyDescent="0.25">
      <c r="B13" s="24"/>
      <c r="C13" s="332" t="s">
        <v>55</v>
      </c>
      <c r="D13" s="332"/>
      <c r="E13" s="345" t="s">
        <v>169</v>
      </c>
      <c r="F13" s="346"/>
      <c r="G13" s="346"/>
      <c r="H13" s="346"/>
      <c r="I13" s="346"/>
      <c r="J13" s="346"/>
      <c r="K13" s="346"/>
      <c r="L13" s="346"/>
      <c r="M13" s="346"/>
      <c r="N13" s="346"/>
      <c r="O13" s="346"/>
      <c r="P13" s="24"/>
    </row>
    <row r="14" spans="2:16" s="22" customFormat="1" x14ac:dyDescent="0.25">
      <c r="B14" s="24"/>
      <c r="C14" s="332" t="s">
        <v>21</v>
      </c>
      <c r="D14" s="332"/>
      <c r="E14" s="345" t="s">
        <v>119</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92">
        <v>1</v>
      </c>
      <c r="F17" s="91"/>
      <c r="G17" s="91"/>
      <c r="H17" s="332" t="s">
        <v>164</v>
      </c>
      <c r="I17" s="332"/>
      <c r="J17" s="335" t="s">
        <v>36</v>
      </c>
      <c r="K17" s="301"/>
      <c r="L17" s="332" t="s">
        <v>3</v>
      </c>
      <c r="M17" s="332"/>
      <c r="N17" s="333">
        <v>0.4</v>
      </c>
      <c r="O17" s="333"/>
      <c r="P17" s="319"/>
    </row>
    <row r="18" spans="2:16" s="22" customFormat="1" ht="15.75" customHeight="1" x14ac:dyDescent="0.25">
      <c r="B18" s="24"/>
      <c r="C18" s="332" t="s">
        <v>2</v>
      </c>
      <c r="D18" s="332"/>
      <c r="E18" s="332" t="s">
        <v>24</v>
      </c>
      <c r="F18" s="332"/>
      <c r="G18" s="339" t="s">
        <v>51</v>
      </c>
      <c r="H18" s="331"/>
      <c r="I18" s="331"/>
      <c r="J18" s="331"/>
      <c r="K18" s="331"/>
      <c r="L18" s="331"/>
      <c r="M18" s="331"/>
      <c r="N18" s="331"/>
      <c r="O18" s="331"/>
      <c r="P18" s="319"/>
    </row>
    <row r="19" spans="2:16" s="22" customFormat="1" ht="15.75" customHeight="1" x14ac:dyDescent="0.25">
      <c r="B19" s="24"/>
      <c r="C19" s="332"/>
      <c r="D19" s="332"/>
      <c r="E19" s="332" t="s">
        <v>25</v>
      </c>
      <c r="F19" s="332"/>
      <c r="G19" s="339" t="s">
        <v>212</v>
      </c>
      <c r="H19" s="331"/>
      <c r="I19" s="331"/>
      <c r="J19" s="331"/>
      <c r="K19" s="331"/>
      <c r="L19" s="331"/>
      <c r="M19" s="331"/>
      <c r="N19" s="331"/>
      <c r="O19" s="331"/>
      <c r="P19" s="17"/>
    </row>
    <row r="20" spans="2:16" s="22" customFormat="1" ht="15.75" customHeight="1" x14ac:dyDescent="0.25">
      <c r="B20" s="24"/>
      <c r="C20" s="332" t="s">
        <v>12</v>
      </c>
      <c r="D20" s="332"/>
      <c r="E20" s="334" t="s">
        <v>185</v>
      </c>
      <c r="F20" s="334"/>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64" t="s">
        <v>58</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2"/>
      <c r="K30" s="323"/>
      <c r="L30" s="323"/>
      <c r="M30" s="323"/>
      <c r="N30" s="323"/>
      <c r="O30" s="323"/>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16.5" customHeight="1" x14ac:dyDescent="0.25">
      <c r="B32" s="24"/>
      <c r="C32" s="315"/>
      <c r="D32" s="315"/>
      <c r="E32" s="315"/>
      <c r="F32" s="315"/>
      <c r="G32" s="315"/>
      <c r="H32" s="315"/>
      <c r="I32" s="316"/>
      <c r="J32" s="324"/>
      <c r="K32" s="325"/>
      <c r="L32" s="325"/>
      <c r="M32" s="325"/>
      <c r="N32" s="325"/>
      <c r="O32" s="325"/>
      <c r="P32" s="24"/>
    </row>
    <row r="33" spans="2:16" s="22" customFormat="1" ht="15.75" customHeight="1" x14ac:dyDescent="0.25">
      <c r="B33" s="24"/>
      <c r="C33" s="315"/>
      <c r="D33" s="315"/>
      <c r="E33" s="315"/>
      <c r="F33" s="315"/>
      <c r="G33" s="315"/>
      <c r="H33" s="315"/>
      <c r="I33" s="316"/>
      <c r="J33" s="365" t="s">
        <v>194</v>
      </c>
      <c r="K33" s="327"/>
      <c r="L33" s="327"/>
      <c r="M33" s="327"/>
      <c r="N33" s="327"/>
      <c r="O33" s="327"/>
      <c r="P33" s="24"/>
    </row>
    <row r="34" spans="2:16" s="22" customFormat="1" ht="16.5" customHeight="1" x14ac:dyDescent="0.25">
      <c r="B34" s="24"/>
      <c r="C34" s="315"/>
      <c r="D34" s="315"/>
      <c r="E34" s="315"/>
      <c r="F34" s="315"/>
      <c r="G34" s="315"/>
      <c r="H34" s="315"/>
      <c r="I34" s="316"/>
      <c r="J34" s="330"/>
      <c r="K34" s="321"/>
      <c r="L34" s="321"/>
      <c r="M34" s="321"/>
      <c r="N34" s="321"/>
      <c r="O34" s="321"/>
      <c r="P34" s="24"/>
    </row>
    <row r="35" spans="2:16" s="22" customFormat="1" ht="15.75" customHeight="1" x14ac:dyDescent="0.25">
      <c r="B35" s="24"/>
      <c r="C35" s="315"/>
      <c r="D35" s="315"/>
      <c r="E35" s="315"/>
      <c r="F35" s="315"/>
      <c r="G35" s="315"/>
      <c r="H35" s="315"/>
      <c r="I35" s="316"/>
      <c r="J35" s="365" t="s">
        <v>59</v>
      </c>
      <c r="K35" s="327"/>
      <c r="L35" s="327"/>
      <c r="M35" s="327"/>
      <c r="N35" s="327"/>
      <c r="O35" s="327"/>
      <c r="P35" s="24"/>
    </row>
    <row r="36" spans="2:16" s="22" customFormat="1" ht="16.5" customHeight="1" x14ac:dyDescent="0.25">
      <c r="B36" s="24"/>
      <c r="C36" s="315"/>
      <c r="D36" s="315"/>
      <c r="E36" s="315"/>
      <c r="F36" s="315"/>
      <c r="G36" s="315"/>
      <c r="H36" s="315"/>
      <c r="I36" s="316"/>
      <c r="J36" s="330" t="s">
        <v>119</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12" t="s">
        <v>8</v>
      </c>
      <c r="D39" s="14" t="str">
        <f>IF(J20="MENSUAL","ENERO",IF(J20="TRIMESTRAL","MARZO",IF(J20="SEMESTRAL","JUNIO",IF(J20="ANUAL",2017,""))))</f>
        <v>JUNIO</v>
      </c>
      <c r="E39" s="14" t="str">
        <f>IF(J20="MENSUAL","FEBRERO",IF(J20="TRIMESTRAL","JUNIO",IF(J20="SEMESTRAL","DICIEMBRE","")))</f>
        <v>DICIEMBRE</v>
      </c>
      <c r="F39" s="14" t="str">
        <f>IF(J20="MENSUAL","MARZO",IF(J20="TRIMESTRAL","SEPTIEMBRE",""))</f>
        <v/>
      </c>
      <c r="G39" s="14" t="str">
        <f>IF(J20="MENSUAL","ABRIL",IF(J20="TRIMESTRAL","DICIEMBRE",""))</f>
        <v/>
      </c>
      <c r="H39" s="14" t="str">
        <f>IF(J20="MENSUAL","MAYO","")</f>
        <v/>
      </c>
      <c r="I39" s="14" t="str">
        <f>IF(J20="MENSUAL","JUNIO","")</f>
        <v/>
      </c>
      <c r="J39" s="14" t="str">
        <f>IF(J20="MENSUAL","JULIO","")</f>
        <v/>
      </c>
      <c r="K39" s="14" t="str">
        <f>IF(J20="MENSUAL","AGOSTO","")</f>
        <v/>
      </c>
      <c r="L39" s="14" t="str">
        <f>IF(J20="MENSUAL","SEPTIEMBRE","")</f>
        <v/>
      </c>
      <c r="M39" s="14" t="str">
        <f>IF(J20="MENSUAL","OCTUBRE","")</f>
        <v/>
      </c>
      <c r="N39" s="14" t="str">
        <f>IF(J20="MENSUAL","NOVIEMBRE","")</f>
        <v/>
      </c>
      <c r="O39" s="14" t="str">
        <f>IF(J20="MENSUAL","DICIEMBRE","")</f>
        <v/>
      </c>
      <c r="P39" s="26"/>
    </row>
    <row r="40" spans="2:16" s="27" customFormat="1" ht="48" customHeight="1" x14ac:dyDescent="0.25">
      <c r="B40" s="26"/>
      <c r="C40" s="13" t="str">
        <f>G18</f>
        <v>(No de riesgos residuales (A - E) que cambian de zona</v>
      </c>
      <c r="D40" s="2"/>
      <c r="E40" s="2"/>
      <c r="F40" s="2"/>
      <c r="G40" s="2"/>
      <c r="H40" s="2"/>
      <c r="I40" s="2"/>
      <c r="J40" s="2"/>
      <c r="K40" s="2"/>
      <c r="L40" s="2"/>
      <c r="M40" s="2"/>
      <c r="N40" s="2"/>
      <c r="O40" s="2"/>
      <c r="P40" s="26"/>
    </row>
    <row r="41" spans="2:16" s="27" customFormat="1" ht="45" x14ac:dyDescent="0.25">
      <c r="B41" s="26"/>
      <c r="C41" s="13" t="str">
        <f>G19</f>
        <v>Total de riesgos Altos y Extremos Inherentes)*100</v>
      </c>
      <c r="D41" s="2"/>
      <c r="E41" s="2"/>
      <c r="F41" s="2"/>
      <c r="G41" s="2"/>
      <c r="H41" s="2"/>
      <c r="I41" s="2"/>
      <c r="J41" s="2"/>
      <c r="K41" s="2"/>
      <c r="L41" s="2"/>
      <c r="M41" s="2"/>
      <c r="N41" s="2"/>
      <c r="O41" s="2"/>
      <c r="P41" s="28"/>
    </row>
    <row r="42" spans="2:16" s="27" customFormat="1" x14ac:dyDescent="0.25">
      <c r="B42" s="26"/>
      <c r="C42" s="3" t="s">
        <v>10</v>
      </c>
      <c r="D42" s="29" t="str">
        <f>IFERROR(IF($E$17=1,D40/D41,IF($E$17=2,D40,"")),"")</f>
        <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0.4</v>
      </c>
      <c r="F43" s="29" t="str">
        <f>IF(AND(N20="ANUAL",J20="MENSUAL"),N17/12+E43,IF(AND(N20="ANUAL",J20="TRIMESTRAL"),N17/4+E43,IF(AND(N20="SEMESTRAL",J20="MENSUAL"),N17/6+E43,IF(AND(N20="SEMESTRAL",J20="TRIMESTRAL"),N17/2,IF(AND(N20="TRIMESTRAL",J20="MENSUAL"),N17/3+E43,IF(AND(N20="TRIMESTRAL",J20="TRIMESTRAL"),N17,IF(AND(N20="MENSUAL",J20="MENSUAL"),N17,"")))))))</f>
        <v/>
      </c>
      <c r="G43" s="29" t="str">
        <f>IF(AND(N20="ANUAL",J20="MENSUAL"),N17/12+F43,IF(AND(N20="ANUAL",J20="TRIMESTRAL"),N17/4+F43,IF(AND(N20="SEMESTRAL",J20="MENSUAL"),N17/6+F43,IF(AND(N20="SEMESTRAL",J20="TRIMESTRAL"),N17/2+F43,IF(AND(N20="TRIMESTRAL",J20="MENSUAL"),N17/3,IF(AND(N20="TRIMESTRAL",J20="TRIMESTRAL"),N17,IF(AND(N20="MENSUAL",J20="MENSUAL"),N17,"")))))))</f>
        <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sheetProtection algorithmName="SHA-512" hashValue="oDmtRADn48pGO6HfnlJtpwgFzDcoDjIJYtpnM588bPnco3Diqz/WBEBmykudUK4anrf09gStFZIpW0itFX8Ltw==" saltValue="Y3QxzruhoO9eWii0YBDX8g==" spinCount="100000" sheet="1" objects="1" scenarios="1"/>
  <customSheetViews>
    <customSheetView guid="{E72066E1-2E2A-4698-9EFF-16A0125F33B6}" scale="80" fitToPage="1" topLeftCell="A28">
      <pageMargins left="0.7" right="0.7" top="0.75" bottom="0.75" header="0.3" footer="0.3"/>
      <pageSetup paperSize="5" scale="74" fitToHeight="0" orientation="landscape" r:id="rId1"/>
    </customSheetView>
    <customSheetView guid="{34CE63CC-8C1B-460F-A260-1A12A31AF742}" scale="80" fitToPage="1" topLeftCell="A28">
      <pageMargins left="0.7" right="0.7" top="0.75" bottom="0.75" header="0.3" footer="0.3"/>
      <pageSetup paperSize="5" scale="74" fitToHeight="0" orientation="landscape" r:id="rId2"/>
    </customSheetView>
  </customSheetViews>
  <mergeCells count="48">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 ref="P17:P18"/>
    <mergeCell ref="G18:O18"/>
    <mergeCell ref="B2:C4"/>
    <mergeCell ref="J35:O35"/>
    <mergeCell ref="J36:O36"/>
    <mergeCell ref="J25:O32"/>
    <mergeCell ref="M8:O8"/>
    <mergeCell ref="C18:D19"/>
    <mergeCell ref="E18:F18"/>
    <mergeCell ref="C14:D14"/>
    <mergeCell ref="E14:O14"/>
    <mergeCell ref="C15:O15"/>
    <mergeCell ref="C16:O16"/>
    <mergeCell ref="C17:D17"/>
    <mergeCell ref="L17:M17"/>
    <mergeCell ref="P24:P25"/>
    <mergeCell ref="J17:K17"/>
    <mergeCell ref="C38:O38"/>
    <mergeCell ref="C10:O11"/>
    <mergeCell ref="C9:O9"/>
    <mergeCell ref="J34:O34"/>
    <mergeCell ref="J24:O24"/>
    <mergeCell ref="J33:O33"/>
    <mergeCell ref="C24:I36"/>
    <mergeCell ref="E19:F19"/>
    <mergeCell ref="G19:O19"/>
    <mergeCell ref="C13:D13"/>
    <mergeCell ref="E13:O13"/>
    <mergeCell ref="N17:O17"/>
    <mergeCell ref="C12:D12"/>
    <mergeCell ref="E12:H12"/>
    <mergeCell ref="H17:I17"/>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3"/>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411</v>
      </c>
      <c r="L12" s="344"/>
      <c r="M12" s="344"/>
      <c r="N12" s="344"/>
      <c r="O12" s="344"/>
      <c r="P12" s="24"/>
    </row>
    <row r="13" spans="2:16" s="22" customFormat="1" x14ac:dyDescent="0.25">
      <c r="B13" s="24"/>
      <c r="C13" s="332" t="s">
        <v>55</v>
      </c>
      <c r="D13" s="332"/>
      <c r="E13" s="345" t="s">
        <v>412</v>
      </c>
      <c r="F13" s="346"/>
      <c r="G13" s="346"/>
      <c r="H13" s="346"/>
      <c r="I13" s="346"/>
      <c r="J13" s="346"/>
      <c r="K13" s="346"/>
      <c r="L13" s="346"/>
      <c r="M13" s="346"/>
      <c r="N13" s="346"/>
      <c r="O13" s="346"/>
      <c r="P13" s="24"/>
    </row>
    <row r="14" spans="2:16" s="22" customFormat="1" x14ac:dyDescent="0.25">
      <c r="B14" s="24"/>
      <c r="C14" s="332" t="s">
        <v>21</v>
      </c>
      <c r="D14" s="332"/>
      <c r="E14" s="345" t="s">
        <v>413</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63">
        <v>0.9</v>
      </c>
      <c r="O17" s="363"/>
      <c r="P17" s="319"/>
    </row>
    <row r="18" spans="2:16" s="22" customFormat="1" ht="15.75" customHeight="1" x14ac:dyDescent="0.25">
      <c r="B18" s="24"/>
      <c r="C18" s="332" t="s">
        <v>2</v>
      </c>
      <c r="D18" s="332"/>
      <c r="E18" s="332" t="s">
        <v>24</v>
      </c>
      <c r="F18" s="332"/>
      <c r="G18" s="339" t="s">
        <v>525</v>
      </c>
      <c r="H18" s="331"/>
      <c r="I18" s="331"/>
      <c r="J18" s="331"/>
      <c r="K18" s="331"/>
      <c r="L18" s="331"/>
      <c r="M18" s="331"/>
      <c r="N18" s="331"/>
      <c r="O18" s="331"/>
      <c r="P18" s="319"/>
    </row>
    <row r="19" spans="2:16" s="22" customFormat="1" ht="15.75" customHeight="1" x14ac:dyDescent="0.25">
      <c r="B19" s="24"/>
      <c r="C19" s="332"/>
      <c r="D19" s="332"/>
      <c r="E19" s="332" t="s">
        <v>25</v>
      </c>
      <c r="F19" s="332"/>
      <c r="G19" s="339" t="s">
        <v>526</v>
      </c>
      <c r="H19" s="331"/>
      <c r="I19" s="331"/>
      <c r="J19" s="331"/>
      <c r="K19" s="331"/>
      <c r="L19" s="331"/>
      <c r="M19" s="331"/>
      <c r="N19" s="331"/>
      <c r="O19" s="331"/>
      <c r="P19" s="17"/>
    </row>
    <row r="20" spans="2:16" s="22" customFormat="1" ht="15.75" customHeight="1" x14ac:dyDescent="0.25">
      <c r="B20" s="24"/>
      <c r="C20" s="332" t="s">
        <v>12</v>
      </c>
      <c r="D20" s="332"/>
      <c r="E20" s="302" t="s">
        <v>414</v>
      </c>
      <c r="F20" s="302"/>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7.100000000000001" customHeight="1" x14ac:dyDescent="0.25">
      <c r="B25" s="24"/>
      <c r="C25" s="315"/>
      <c r="D25" s="315"/>
      <c r="E25" s="315"/>
      <c r="F25" s="315"/>
      <c r="G25" s="315"/>
      <c r="H25" s="315"/>
      <c r="I25" s="316"/>
      <c r="J25" s="320" t="s">
        <v>552</v>
      </c>
      <c r="K25" s="321"/>
      <c r="L25" s="321"/>
      <c r="M25" s="321"/>
      <c r="N25" s="321"/>
      <c r="O25" s="321"/>
      <c r="P25" s="319"/>
    </row>
    <row r="26" spans="2:16" s="22" customFormat="1" ht="17.100000000000001" customHeight="1" x14ac:dyDescent="0.25">
      <c r="B26" s="24"/>
      <c r="C26" s="315"/>
      <c r="D26" s="315"/>
      <c r="E26" s="315"/>
      <c r="F26" s="315"/>
      <c r="G26" s="315"/>
      <c r="H26" s="315"/>
      <c r="I26" s="316"/>
      <c r="J26" s="322"/>
      <c r="K26" s="323"/>
      <c r="L26" s="323"/>
      <c r="M26" s="323"/>
      <c r="N26" s="323"/>
      <c r="O26" s="323"/>
      <c r="P26" s="24"/>
    </row>
    <row r="27" spans="2:16" s="22" customFormat="1" ht="17.100000000000001" customHeight="1" x14ac:dyDescent="0.25">
      <c r="B27" s="24"/>
      <c r="C27" s="315"/>
      <c r="D27" s="315"/>
      <c r="E27" s="315"/>
      <c r="F27" s="315"/>
      <c r="G27" s="315"/>
      <c r="H27" s="315"/>
      <c r="I27" s="316"/>
      <c r="J27" s="322"/>
      <c r="K27" s="323"/>
      <c r="L27" s="323"/>
      <c r="M27" s="323"/>
      <c r="N27" s="323"/>
      <c r="O27" s="323"/>
      <c r="P27" s="24"/>
    </row>
    <row r="28" spans="2:16" s="22" customFormat="1" ht="17.100000000000001" customHeigh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75" t="s">
        <v>553</v>
      </c>
      <c r="K30" s="376"/>
      <c r="L30" s="376"/>
      <c r="M30" s="376"/>
      <c r="N30" s="376"/>
      <c r="O30" s="376"/>
      <c r="P30" s="24"/>
    </row>
    <row r="31" spans="2:16" s="22" customFormat="1" ht="16.5" customHeight="1" x14ac:dyDescent="0.25">
      <c r="B31" s="24"/>
      <c r="C31" s="315"/>
      <c r="D31" s="315"/>
      <c r="E31" s="315"/>
      <c r="F31" s="315"/>
      <c r="G31" s="315"/>
      <c r="H31" s="315"/>
      <c r="I31" s="316"/>
      <c r="J31" s="498"/>
      <c r="K31" s="499"/>
      <c r="L31" s="499"/>
      <c r="M31" s="499"/>
      <c r="N31" s="499"/>
      <c r="O31" s="499"/>
      <c r="P31" s="24"/>
    </row>
    <row r="32" spans="2:16" s="22" customFormat="1" ht="15.75" customHeight="1" x14ac:dyDescent="0.25">
      <c r="B32" s="24"/>
      <c r="C32" s="315"/>
      <c r="D32" s="315"/>
      <c r="E32" s="315"/>
      <c r="F32" s="315"/>
      <c r="G32" s="315"/>
      <c r="H32" s="315"/>
      <c r="I32" s="316"/>
      <c r="J32" s="326" t="s">
        <v>7</v>
      </c>
      <c r="K32" s="327"/>
      <c r="L32" s="327"/>
      <c r="M32" s="327"/>
      <c r="N32" s="327"/>
      <c r="O32" s="327"/>
      <c r="P32" s="24"/>
    </row>
    <row r="33" spans="2:16" s="22" customFormat="1" ht="16.5" customHeight="1" x14ac:dyDescent="0.25">
      <c r="B33" s="24"/>
      <c r="C33" s="315"/>
      <c r="D33" s="315"/>
      <c r="E33" s="315"/>
      <c r="F33" s="315"/>
      <c r="G33" s="315"/>
      <c r="H33" s="315"/>
      <c r="I33" s="316"/>
      <c r="J33" s="330" t="s">
        <v>413</v>
      </c>
      <c r="K33" s="321"/>
      <c r="L33" s="321"/>
      <c r="M33" s="321"/>
      <c r="N33" s="321"/>
      <c r="O33" s="321"/>
      <c r="P33" s="24"/>
    </row>
    <row r="34" spans="2:16" s="22" customFormat="1" ht="16.5" customHeight="1" x14ac:dyDescent="0.25">
      <c r="B34" s="17"/>
      <c r="C34" s="25"/>
      <c r="D34" s="25"/>
      <c r="E34" s="25"/>
      <c r="F34" s="25"/>
      <c r="G34" s="25"/>
      <c r="H34" s="25"/>
      <c r="I34" s="25"/>
      <c r="J34" s="25"/>
      <c r="K34" s="25"/>
      <c r="L34" s="25"/>
      <c r="M34" s="25"/>
      <c r="N34" s="25"/>
      <c r="O34" s="25"/>
      <c r="P34" s="17"/>
    </row>
    <row r="35" spans="2:16" s="27" customFormat="1" ht="15" customHeight="1" x14ac:dyDescent="0.25">
      <c r="B35" s="26"/>
      <c r="C35" s="310" t="s">
        <v>9</v>
      </c>
      <c r="D35" s="311"/>
      <c r="E35" s="311"/>
      <c r="F35" s="311"/>
      <c r="G35" s="311"/>
      <c r="H35" s="311"/>
      <c r="I35" s="311"/>
      <c r="J35" s="311"/>
      <c r="K35" s="311"/>
      <c r="L35" s="311"/>
      <c r="M35" s="311"/>
      <c r="N35" s="311"/>
      <c r="O35" s="312"/>
      <c r="P35" s="26"/>
    </row>
    <row r="36" spans="2:16" s="27" customFormat="1" x14ac:dyDescent="0.25">
      <c r="B36" s="26"/>
      <c r="C36" s="192" t="s">
        <v>8</v>
      </c>
      <c r="D36" s="191" t="str">
        <f>IF(J20="MENSUAL","ENERO",IF(J20="TRIMESTRAL","MARZO",IF(J20="SEMESTRAL","JUNIO",IF(J20="ANUAL",2017,""))))</f>
        <v>MARZO</v>
      </c>
      <c r="E36" s="191" t="str">
        <f>IF(J20="MENSUAL","FEBRERO",IF(J20="TRIMESTRAL","JUNIO",IF(J20="SEMESTRAL","DICIEMBRE","")))</f>
        <v>JUNIO</v>
      </c>
      <c r="F36" s="191" t="str">
        <f>IF(J20="MENSUAL","MARZO",IF(J20="TRIMESTRAL","SEPTIEMBRE",""))</f>
        <v>SEPTIEMBRE</v>
      </c>
      <c r="G36" s="191" t="str">
        <f>IF(J20="MENSUAL","ABRIL",IF(J20="TRIMESTRAL","DICIEMBRE",""))</f>
        <v>DICIEMBRE</v>
      </c>
      <c r="H36" s="191" t="str">
        <f>IF(J20="MENSUAL","MAYO","")</f>
        <v/>
      </c>
      <c r="I36" s="191" t="str">
        <f>IF(J20="MENSUAL","JUNIO","")</f>
        <v/>
      </c>
      <c r="J36" s="191" t="str">
        <f>IF(J20="MENSUAL","JULIO","")</f>
        <v/>
      </c>
      <c r="K36" s="191" t="str">
        <f>IF(J20="MENSUAL","AGOSTO","")</f>
        <v/>
      </c>
      <c r="L36" s="191" t="str">
        <f>IF(J20="MENSUAL","SEPTIEMBRE","")</f>
        <v/>
      </c>
      <c r="M36" s="191" t="str">
        <f>IF(J20="MENSUAL","OCTUBRE","")</f>
        <v/>
      </c>
      <c r="N36" s="191" t="str">
        <f>IF(J20="MENSUAL","NOVIEMBRE","")</f>
        <v/>
      </c>
      <c r="O36" s="191" t="str">
        <f>IF(J20="MENSUAL","DICIEMBRE","")</f>
        <v/>
      </c>
      <c r="P36" s="26"/>
    </row>
    <row r="37" spans="2:16" s="27" customFormat="1" ht="51" x14ac:dyDescent="0.25">
      <c r="B37" s="26"/>
      <c r="C37" s="90" t="str">
        <f>G18</f>
        <v>(Toma Física ejecutada + Toma Física reprogramada con Justificación) + Extras</v>
      </c>
      <c r="D37" s="2">
        <v>15</v>
      </c>
      <c r="E37" s="2"/>
      <c r="F37" s="2"/>
      <c r="G37" s="2"/>
      <c r="H37" s="2"/>
      <c r="I37" s="2"/>
      <c r="J37" s="2"/>
      <c r="K37" s="2"/>
      <c r="L37" s="2"/>
      <c r="M37" s="2"/>
      <c r="N37" s="2"/>
      <c r="O37" s="2"/>
      <c r="P37" s="26"/>
    </row>
    <row r="38" spans="2:16" s="27" customFormat="1" ht="30" x14ac:dyDescent="0.25">
      <c r="B38" s="26"/>
      <c r="C38" s="234" t="str">
        <f>G19</f>
        <v>(Toma Física programada) + Extras</v>
      </c>
      <c r="D38" s="2">
        <v>15</v>
      </c>
      <c r="E38" s="2"/>
      <c r="F38" s="2"/>
      <c r="G38" s="2"/>
      <c r="H38" s="2"/>
      <c r="I38" s="2"/>
      <c r="J38" s="2"/>
      <c r="K38" s="2"/>
      <c r="L38" s="2"/>
      <c r="M38" s="2"/>
      <c r="N38" s="2"/>
      <c r="O38" s="2"/>
      <c r="P38" s="28"/>
    </row>
    <row r="39" spans="2:16" s="27" customFormat="1" x14ac:dyDescent="0.25">
      <c r="B39" s="26"/>
      <c r="C39" s="3" t="s">
        <v>10</v>
      </c>
      <c r="D39" s="29">
        <f>IFERROR(IF($E$17=1,D37/D38,IF($E$17=2,D37,"")),"")</f>
        <v>1</v>
      </c>
      <c r="E39" s="29" t="str">
        <f t="shared" ref="E39:O39" si="0">IFERROR(IF($E$17=1,E37/E38,IF($E$17=2,E37,"")),"")</f>
        <v/>
      </c>
      <c r="F39" s="29" t="str">
        <f t="shared" si="0"/>
        <v/>
      </c>
      <c r="G39" s="29" t="str">
        <f t="shared" si="0"/>
        <v/>
      </c>
      <c r="H39" s="29" t="str">
        <f t="shared" si="0"/>
        <v/>
      </c>
      <c r="I39" s="29" t="str">
        <f t="shared" si="0"/>
        <v/>
      </c>
      <c r="J39" s="29" t="str">
        <f t="shared" si="0"/>
        <v/>
      </c>
      <c r="K39" s="29" t="str">
        <f t="shared" si="0"/>
        <v/>
      </c>
      <c r="L39" s="29" t="str">
        <f t="shared" si="0"/>
        <v/>
      </c>
      <c r="M39" s="29" t="str">
        <f t="shared" si="0"/>
        <v/>
      </c>
      <c r="N39" s="29" t="str">
        <f t="shared" si="0"/>
        <v/>
      </c>
      <c r="O39" s="29" t="str">
        <f t="shared" si="0"/>
        <v/>
      </c>
      <c r="P39" s="26"/>
    </row>
    <row r="40" spans="2:16" s="27" customFormat="1" x14ac:dyDescent="0.25">
      <c r="B40" s="26"/>
      <c r="C40" s="4" t="s">
        <v>22</v>
      </c>
      <c r="D4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0" s="29">
        <f>IF(AND(N20="ANUAL",J20="MENSUAL"),N17/12+D40,IF(AND(N20="ANUAL",J20="TRIMESTRAL"),N17/4+D40,IF(AND(N20="ANUAL",J20="SEMESTRAL"),N17/2+D40,IF(AND(N20="SEMESTRAL",J20="MENSUAL"),N17/6+D40,IF(AND(N20="SEMESTRAL",J20="TRIMESTRAL"),N17/2+D40,IF(AND(N20="SEMESTRAL",J20="SEMESTRAL"),N17,IF(AND(N20="TRIMESTRAL",J20="MENSUAL"),N17/3+D40,IF(AND(N20="TRIMESTRAL",J20="TRIMESTRAL"),N17,IF(AND(N20="MENSUAL",J20="MENSUAL"),N17,"")))))))))</f>
        <v>0.9</v>
      </c>
      <c r="F40" s="29">
        <f>IF(AND(N20="ANUAL",J20="MENSUAL"),N17/12+E40,IF(AND(N20="ANUAL",J20="TRIMESTRAL"),N17/4+E40,IF(AND(N20="SEMESTRAL",J20="MENSUAL"),N17/6+E40,IF(AND(N20="SEMESTRAL",J20="TRIMESTRAL"),N17/2,IF(AND(N20="TRIMESTRAL",J20="MENSUAL"),N17/3+E40,IF(AND(N20="TRIMESTRAL",J20="TRIMESTRAL"),N17,IF(AND(N20="MENSUAL",J20="MENSUAL"),N17,"")))))))</f>
        <v>0.9</v>
      </c>
      <c r="G40" s="29">
        <f>IF(AND(N20="ANUAL",J20="MENSUAL"),N17/12+F40,IF(AND(N20="ANUAL",J20="TRIMESTRAL"),N17/4+F40,IF(AND(N20="SEMESTRAL",J20="MENSUAL"),N17/6+F40,IF(AND(N20="SEMESTRAL",J20="TRIMESTRAL"),N17/2+F40,IF(AND(N20="TRIMESTRAL",J20="MENSUAL"),N17/3,IF(AND(N20="TRIMESTRAL",J20="TRIMESTRAL"),N17,IF(AND(N20="MENSUAL",J20="MENSUAL"),N17,"")))))))</f>
        <v>0.9</v>
      </c>
      <c r="H40" s="29" t="str">
        <f>IF(AND($N$20="ANUAL",$J$20="MENSUAL"),$N$17/12+G40,IF(AND(N20="SEMESTRAL",J20="MENSUAL"),N17/6+G40,IF(AND(N20="TRIMESTRAL",J20="MENSUAL"),N17/3+G40,IF(AND(N20="MENSUAL",J20="MENSUAL"),N17,""))))</f>
        <v/>
      </c>
      <c r="I40" s="29" t="str">
        <f>IF(AND($N$20="ANUAL",$J$20="MENSUAL"),$N$17/12+H40,IF(AND(N20="SEMESTRAL",J20="MENSUAL"),N17/6+H40,IF(AND(N20="TRIMESTRAL",J20="MENSUAL"),N17/3+H40,IF(AND(N20="MENSUAL",J20="MENSUAL"),N17,""))))</f>
        <v/>
      </c>
      <c r="J40" s="29" t="str">
        <f>IF(AND($N$20="ANUAL",$J$20="MENSUAL"),$N$17/12+I40,IF(AND(N20="SEMESTRAL",J20="MENSUAL"),N17/6,IF(AND(N20="TRIMESTRAL",J20="MENSUAL"),N17/3,IF(AND(N20="MENSUAL",J20="MENSUAL"),N17,""))))</f>
        <v/>
      </c>
      <c r="K40" s="29" t="str">
        <f>IF(AND($N$20="ANUAL",$J$20="MENSUAL"),$N$17/12+J40,IF(AND(N20="SEMESTRAL",J20="MENSUAL"),N17/6+J40,IF(AND(N20="TRIMESTRAL",J20="MENSUAL"),N17/3+J40,IF(AND(N20="MENSUAL",J20="MENSUAL"),N17,""))))</f>
        <v/>
      </c>
      <c r="L40" s="29" t="str">
        <f>IF(AND($N$20="ANUAL",$J$20="MENSUAL"),$N$17/12+K40,IF(AND(N20="SEMESTRAL",J20="MENSUAL"),N17/6+K40,IF(AND(N20="TRIMESTRAL",J20="MENSUAL"),N17/3+K40,IF(AND(N20="MENSUAL",J20="MENSUAL"),N17,""))))</f>
        <v/>
      </c>
      <c r="M40" s="29" t="str">
        <f>IF(AND($N$20="ANUAL",$J$20="MENSUAL"),$N$17/12+L40,IF(AND(N20="SEMESTRAL",J20="MENSUAL"),N17/6+L40,IF(AND(N20="TRIMESTRAL",J20="MENSUAL"),N17/3,IF(AND(N20="MENSUAL",J20="MENSUAL"),N17,""))))</f>
        <v/>
      </c>
      <c r="N40" s="29" t="str">
        <f>IF(AND($N$20="ANUAL",$J$20="MENSUAL"),$N$17/12+M40,IF(AND(N20="SEMESTRAL",J20="MENSUAL"),N17/6+M40,IF(AND(N20="TRIMESTRAL",J20="MENSUAL"),N17/3+M40,IF(AND(N20="MENSUAL",J20="MENSUAL"),N17,""))))</f>
        <v/>
      </c>
      <c r="O40" s="29" t="str">
        <f>IF(AND($N$20="ANUAL",$J$20="MENSUAL"),$N$17/12+N40,IF(AND(N20="SEMESTRAL",J20="MENSUAL"),N17/6+N40,IF(AND(N20="TRIMESTRAL",J20="MENSUAL"),N17/3+N40,IF(AND(N20="MENSUAL",J20="MENSUAL"),N17,""))))</f>
        <v/>
      </c>
      <c r="P40" s="26"/>
    </row>
    <row r="41" spans="2:16" s="27" customFormat="1" x14ac:dyDescent="0.25">
      <c r="B41" s="26"/>
      <c r="C41" s="7"/>
      <c r="D41" s="7"/>
      <c r="E41" s="7"/>
      <c r="F41" s="7"/>
      <c r="G41" s="7"/>
      <c r="H41" s="7"/>
      <c r="I41" s="7"/>
      <c r="J41" s="7"/>
      <c r="K41" s="7"/>
      <c r="L41" s="7"/>
      <c r="M41" s="7"/>
      <c r="N41" s="7"/>
      <c r="O41" s="7"/>
      <c r="P41" s="26"/>
    </row>
    <row r="43" spans="2:16" x14ac:dyDescent="0.2">
      <c r="D43" s="21"/>
    </row>
  </sheetData>
  <sheetProtection algorithmName="SHA-512" hashValue="ebaosNz2H5yI57t3Xym9TJHXBXqtpk9ka8fuIDRwQ8pT2EGDG9biJQYlsI9uUNKTKFRWFY2KI3k1s7846p48pA==" saltValue="zbKl1nVfEy4yqxBwfGW5D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5:O35"/>
    <mergeCell ref="C23:O23"/>
    <mergeCell ref="C24:I33"/>
    <mergeCell ref="J24:O24"/>
    <mergeCell ref="J33:O33"/>
    <mergeCell ref="N20:O21"/>
    <mergeCell ref="C20:D21"/>
    <mergeCell ref="E20:F21"/>
    <mergeCell ref="G20:I21"/>
    <mergeCell ref="P24:P25"/>
    <mergeCell ref="J25:O28"/>
    <mergeCell ref="J29:O29"/>
    <mergeCell ref="J30:O31"/>
    <mergeCell ref="J32:O3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313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313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415</v>
      </c>
      <c r="L12" s="344"/>
      <c r="M12" s="344"/>
      <c r="N12" s="344"/>
      <c r="O12" s="344"/>
      <c r="P12" s="24"/>
    </row>
    <row r="13" spans="2:16" s="22" customFormat="1" x14ac:dyDescent="0.25">
      <c r="B13" s="24"/>
      <c r="C13" s="332" t="s">
        <v>55</v>
      </c>
      <c r="D13" s="332"/>
      <c r="E13" s="345" t="s">
        <v>412</v>
      </c>
      <c r="F13" s="346"/>
      <c r="G13" s="346"/>
      <c r="H13" s="346"/>
      <c r="I13" s="346"/>
      <c r="J13" s="346"/>
      <c r="K13" s="346"/>
      <c r="L13" s="346"/>
      <c r="M13" s="346"/>
      <c r="N13" s="346"/>
      <c r="O13" s="346"/>
      <c r="P13" s="24"/>
    </row>
    <row r="14" spans="2:16" s="22" customFormat="1" x14ac:dyDescent="0.25">
      <c r="B14" s="24"/>
      <c r="C14" s="332" t="s">
        <v>21</v>
      </c>
      <c r="D14" s="332"/>
      <c r="E14" s="345" t="s">
        <v>413</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63">
        <v>0.9</v>
      </c>
      <c r="O17" s="363"/>
      <c r="P17" s="319"/>
    </row>
    <row r="18" spans="2:16" s="22" customFormat="1" ht="15.75" customHeight="1" x14ac:dyDescent="0.25">
      <c r="B18" s="24"/>
      <c r="C18" s="332" t="s">
        <v>2</v>
      </c>
      <c r="D18" s="332"/>
      <c r="E18" s="332" t="s">
        <v>24</v>
      </c>
      <c r="F18" s="332"/>
      <c r="G18" s="339" t="s">
        <v>527</v>
      </c>
      <c r="H18" s="331"/>
      <c r="I18" s="331"/>
      <c r="J18" s="331"/>
      <c r="K18" s="331"/>
      <c r="L18" s="331"/>
      <c r="M18" s="331"/>
      <c r="N18" s="331"/>
      <c r="O18" s="331"/>
      <c r="P18" s="319"/>
    </row>
    <row r="19" spans="2:16" s="22" customFormat="1" ht="15.75" customHeight="1" x14ac:dyDescent="0.25">
      <c r="B19" s="24"/>
      <c r="C19" s="332"/>
      <c r="D19" s="332"/>
      <c r="E19" s="332" t="s">
        <v>25</v>
      </c>
      <c r="F19" s="332"/>
      <c r="G19" s="339" t="s">
        <v>528</v>
      </c>
      <c r="H19" s="331"/>
      <c r="I19" s="331"/>
      <c r="J19" s="331"/>
      <c r="K19" s="331"/>
      <c r="L19" s="331"/>
      <c r="M19" s="331"/>
      <c r="N19" s="331"/>
      <c r="O19" s="331"/>
      <c r="P19" s="17"/>
    </row>
    <row r="20" spans="2:16" s="22" customFormat="1" ht="15.75" customHeight="1" x14ac:dyDescent="0.25">
      <c r="B20" s="24"/>
      <c r="C20" s="332" t="s">
        <v>12</v>
      </c>
      <c r="D20" s="332"/>
      <c r="E20" s="302" t="s">
        <v>187</v>
      </c>
      <c r="F20" s="302"/>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75" customHeight="1" x14ac:dyDescent="0.25">
      <c r="B24" s="24"/>
      <c r="C24" s="315"/>
      <c r="D24" s="315"/>
      <c r="E24" s="315"/>
      <c r="F24" s="315"/>
      <c r="G24" s="315"/>
      <c r="H24" s="315"/>
      <c r="I24" s="316"/>
      <c r="J24" s="317" t="s">
        <v>23</v>
      </c>
      <c r="K24" s="318"/>
      <c r="L24" s="318"/>
      <c r="M24" s="318"/>
      <c r="N24" s="318"/>
      <c r="O24" s="318"/>
      <c r="P24" s="319"/>
    </row>
    <row r="25" spans="2:16" s="22" customFormat="1" ht="15.75" customHeight="1" x14ac:dyDescent="0.25">
      <c r="B25" s="24"/>
      <c r="C25" s="315"/>
      <c r="D25" s="315"/>
      <c r="E25" s="315"/>
      <c r="F25" s="315"/>
      <c r="G25" s="315"/>
      <c r="H25" s="315"/>
      <c r="I25" s="316"/>
      <c r="J25" s="320" t="s">
        <v>562</v>
      </c>
      <c r="K25" s="321"/>
      <c r="L25" s="321"/>
      <c r="M25" s="321"/>
      <c r="N25" s="321"/>
      <c r="O25" s="321"/>
      <c r="P25" s="319"/>
    </row>
    <row r="26" spans="2:16" s="22" customFormat="1" ht="15.75" customHeight="1" x14ac:dyDescent="0.25">
      <c r="B26" s="24"/>
      <c r="C26" s="315"/>
      <c r="D26" s="315"/>
      <c r="E26" s="315"/>
      <c r="F26" s="315"/>
      <c r="G26" s="315"/>
      <c r="H26" s="315"/>
      <c r="I26" s="316"/>
      <c r="J26" s="320"/>
      <c r="K26" s="321"/>
      <c r="L26" s="321"/>
      <c r="M26" s="321"/>
      <c r="N26" s="321"/>
      <c r="O26" s="321"/>
      <c r="P26" s="190"/>
    </row>
    <row r="27" spans="2:16" s="22" customFormat="1" ht="15.75" customHeight="1" x14ac:dyDescent="0.25">
      <c r="B27" s="24"/>
      <c r="C27" s="315"/>
      <c r="D27" s="315"/>
      <c r="E27" s="315"/>
      <c r="F27" s="315"/>
      <c r="G27" s="315"/>
      <c r="H27" s="315"/>
      <c r="I27" s="316"/>
      <c r="J27" s="320"/>
      <c r="K27" s="321"/>
      <c r="L27" s="321"/>
      <c r="M27" s="321"/>
      <c r="N27" s="321"/>
      <c r="O27" s="321"/>
      <c r="P27" s="190"/>
    </row>
    <row r="28" spans="2:16" s="22" customFormat="1" ht="15.75" customHeigh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5.75" customHeight="1" x14ac:dyDescent="0.25">
      <c r="B30" s="24"/>
      <c r="C30" s="315"/>
      <c r="D30" s="315"/>
      <c r="E30" s="315"/>
      <c r="F30" s="315"/>
      <c r="G30" s="315"/>
      <c r="H30" s="315"/>
      <c r="I30" s="316"/>
      <c r="J30" s="368" t="s">
        <v>551</v>
      </c>
      <c r="K30" s="369"/>
      <c r="L30" s="369"/>
      <c r="M30" s="369"/>
      <c r="N30" s="369"/>
      <c r="O30" s="369"/>
      <c r="P30" s="24"/>
    </row>
    <row r="31" spans="2:16" s="22" customFormat="1" ht="15.75" customHeight="1" x14ac:dyDescent="0.25">
      <c r="B31" s="24"/>
      <c r="C31" s="315"/>
      <c r="D31" s="315"/>
      <c r="E31" s="315"/>
      <c r="F31" s="315"/>
      <c r="G31" s="315"/>
      <c r="H31" s="315"/>
      <c r="I31" s="316"/>
      <c r="J31" s="500"/>
      <c r="K31" s="501"/>
      <c r="L31" s="501"/>
      <c r="M31" s="501"/>
      <c r="N31" s="501"/>
      <c r="O31" s="501"/>
      <c r="P31" s="24"/>
    </row>
    <row r="32" spans="2:16" s="22" customFormat="1" ht="15.75" customHeight="1" x14ac:dyDescent="0.25">
      <c r="B32" s="24"/>
      <c r="C32" s="315"/>
      <c r="D32" s="315"/>
      <c r="E32" s="315"/>
      <c r="F32" s="315"/>
      <c r="G32" s="315"/>
      <c r="H32" s="315"/>
      <c r="I32" s="316"/>
      <c r="J32" s="372"/>
      <c r="K32" s="373"/>
      <c r="L32" s="373"/>
      <c r="M32" s="373"/>
      <c r="N32" s="373"/>
      <c r="O32" s="373"/>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5.75" customHeight="1" x14ac:dyDescent="0.25">
      <c r="B34" s="24"/>
      <c r="C34" s="315"/>
      <c r="D34" s="315"/>
      <c r="E34" s="315"/>
      <c r="F34" s="315"/>
      <c r="G34" s="315"/>
      <c r="H34" s="315"/>
      <c r="I34" s="316"/>
      <c r="J34" s="330" t="s">
        <v>413</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192" t="s">
        <v>8</v>
      </c>
      <c r="D37" s="191" t="str">
        <f>IF(J20="MENSUAL","ENERO",IF(J20="TRIMESTRAL","MARZO",IF(J20="SEMESTRAL","JUNIO",IF(J20="ANUAL",2017,""))))</f>
        <v>MARZO</v>
      </c>
      <c r="E37" s="191" t="str">
        <f>IF(J20="MENSUAL","FEBRERO",IF(J20="TRIMESTRAL","JUNIO",IF(J20="SEMESTRAL","DICIEMBRE","")))</f>
        <v>JUNIO</v>
      </c>
      <c r="F37" s="191" t="str">
        <f>IF(J20="MENSUAL","MARZO",IF(J20="TRIMESTRAL","SEPTIEMBRE",""))</f>
        <v>SEPTIEMBRE</v>
      </c>
      <c r="G37" s="191" t="str">
        <f>IF(J20="MENSUAL","ABRIL",IF(J20="TRIMESTRAL","DICIEMBRE",""))</f>
        <v>DICIEMBRE</v>
      </c>
      <c r="H37" s="191" t="str">
        <f>IF(J20="MENSUAL","MAYO","")</f>
        <v/>
      </c>
      <c r="I37" s="191" t="str">
        <f>IF(J20="MENSUAL","JUNIO","")</f>
        <v/>
      </c>
      <c r="J37" s="191" t="str">
        <f>IF(J20="MENSUAL","JULIO","")</f>
        <v/>
      </c>
      <c r="K37" s="191" t="str">
        <f>IF(J20="MENSUAL","AGOSTO","")</f>
        <v/>
      </c>
      <c r="L37" s="191" t="str">
        <f>IF(J20="MENSUAL","SEPTIEMBRE","")</f>
        <v/>
      </c>
      <c r="M37" s="191" t="str">
        <f>IF(J20="MENSUAL","OCTUBRE","")</f>
        <v/>
      </c>
      <c r="N37" s="191" t="str">
        <f>IF(J20="MENSUAL","NOVIEMBRE","")</f>
        <v/>
      </c>
      <c r="O37" s="191" t="str">
        <f>IF(J20="MENSUAL","DICIEMBRE","")</f>
        <v/>
      </c>
      <c r="P37" s="26"/>
    </row>
    <row r="38" spans="2:16" s="27" customFormat="1" ht="30" x14ac:dyDescent="0.25">
      <c r="B38" s="26"/>
      <c r="C38" s="193" t="str">
        <f>G18</f>
        <v># Pedidos entregados ≤ 15 días * 100</v>
      </c>
      <c r="D38" s="2">
        <v>49</v>
      </c>
      <c r="E38" s="2"/>
      <c r="F38" s="2"/>
      <c r="G38" s="2"/>
      <c r="H38" s="2"/>
      <c r="I38" s="2"/>
      <c r="J38" s="2"/>
      <c r="K38" s="2"/>
      <c r="L38" s="2"/>
      <c r="M38" s="2"/>
      <c r="N38" s="2"/>
      <c r="O38" s="2"/>
      <c r="P38" s="26"/>
    </row>
    <row r="39" spans="2:16" s="27" customFormat="1" x14ac:dyDescent="0.25">
      <c r="B39" s="26"/>
      <c r="C39" s="193" t="str">
        <f>G19</f>
        <v># Total de Pedidos</v>
      </c>
      <c r="D39" s="2">
        <v>59</v>
      </c>
      <c r="E39" s="2"/>
      <c r="F39" s="2"/>
      <c r="G39" s="2"/>
      <c r="H39" s="2"/>
      <c r="I39" s="2"/>
      <c r="J39" s="2"/>
      <c r="K39" s="2"/>
      <c r="L39" s="2"/>
      <c r="M39" s="2"/>
      <c r="N39" s="2"/>
      <c r="O39" s="2"/>
      <c r="P39" s="28"/>
    </row>
    <row r="40" spans="2:16" s="27" customFormat="1" x14ac:dyDescent="0.25">
      <c r="B40" s="26"/>
      <c r="C40" s="3" t="s">
        <v>10</v>
      </c>
      <c r="D40" s="29">
        <f>IFERROR(IF($E$17=1,D38/D39,IF($E$17=2,D38,"")),"")</f>
        <v>0.83050847457627119</v>
      </c>
      <c r="E40" s="29" t="str">
        <f t="shared" ref="E40:O40" si="0">IFERROR(IF($E$17=1,E38/E39,IF($E$17=2,E38,"")),"")</f>
        <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v>
      </c>
      <c r="F41" s="29">
        <f>IF(AND(N20="ANUAL",J20="MENSUAL"),N17/12+E41,IF(AND(N20="ANUAL",J20="TRIMESTRAL"),N17/4+E41,IF(AND(N20="SEMESTRAL",J20="MENSUAL"),N17/6+E41,IF(AND(N20="SEMESTRAL",J20="TRIMESTRAL"),N17/2,IF(AND(N20="TRIMESTRAL",J20="MENSUAL"),N17/3+E41,IF(AND(N20="TRIMESTRAL",J20="TRIMESTRAL"),N17,IF(AND(N20="MENSUAL",J20="MENSUAL"),N17,"")))))))</f>
        <v>0.9</v>
      </c>
      <c r="G41" s="29">
        <f>IF(AND(N20="ANUAL",J20="MENSUAL"),N17/12+F41,IF(AND(N20="ANUAL",J20="TRIMESTRAL"),N17/4+F41,IF(AND(N20="SEMESTRAL",J20="MENSUAL"),N17/6+F41,IF(AND(N20="SEMESTRAL",J20="TRIMESTRAL"),N17/2+F41,IF(AND(N20="TRIMESTRAL",J20="MENSUAL"),N17/3,IF(AND(N20="TRIMESTRAL",J20="TRIMESTRAL"),N17,IF(AND(N20="MENSUAL",J20="MENSUAL"),N17,"")))))))</f>
        <v>0.9</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s8n4KBCiXrWjO3ZqrLg9taj2I3UIRCZRIpTDNbyFKG8ae6NQSSgOkEkFwyXKt54shvR+7pgCCf12dpyglYqjZQ==" saltValue="ZDM7+8XnELLBaxGqiO5Nt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6:O36"/>
    <mergeCell ref="C23:O23"/>
    <mergeCell ref="C24:I34"/>
    <mergeCell ref="J24:O24"/>
    <mergeCell ref="J34:O34"/>
    <mergeCell ref="N20:O21"/>
    <mergeCell ref="C20:D21"/>
    <mergeCell ref="E20:F21"/>
    <mergeCell ref="G20:I21"/>
    <mergeCell ref="P24:P25"/>
    <mergeCell ref="J25:O28"/>
    <mergeCell ref="J29:O29"/>
    <mergeCell ref="J30:O32"/>
    <mergeCell ref="J33:O33"/>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120</v>
      </c>
      <c r="L12" s="344"/>
      <c r="M12" s="344"/>
      <c r="N12" s="344"/>
      <c r="O12" s="344"/>
      <c r="P12" s="24"/>
    </row>
    <row r="13" spans="2:16" s="22" customFormat="1" x14ac:dyDescent="0.25">
      <c r="B13" s="24"/>
      <c r="C13" s="332" t="s">
        <v>55</v>
      </c>
      <c r="D13" s="332"/>
      <c r="E13" s="345" t="s">
        <v>129</v>
      </c>
      <c r="F13" s="346"/>
      <c r="G13" s="346"/>
      <c r="H13" s="346"/>
      <c r="I13" s="346"/>
      <c r="J13" s="346"/>
      <c r="K13" s="346"/>
      <c r="L13" s="346"/>
      <c r="M13" s="346"/>
      <c r="N13" s="346"/>
      <c r="O13" s="346"/>
      <c r="P13" s="24"/>
    </row>
    <row r="14" spans="2:16" s="22" customFormat="1" x14ac:dyDescent="0.25">
      <c r="B14" s="24"/>
      <c r="C14" s="332" t="s">
        <v>21</v>
      </c>
      <c r="D14" s="332"/>
      <c r="E14" s="345" t="s">
        <v>128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63">
        <v>0.8</v>
      </c>
      <c r="O17" s="363"/>
      <c r="P17" s="319"/>
    </row>
    <row r="18" spans="2:16" s="22" customFormat="1" ht="15.75" customHeight="1" x14ac:dyDescent="0.25">
      <c r="B18" s="24"/>
      <c r="C18" s="332" t="s">
        <v>2</v>
      </c>
      <c r="D18" s="332"/>
      <c r="E18" s="332" t="s">
        <v>24</v>
      </c>
      <c r="F18" s="332"/>
      <c r="G18" s="339" t="s">
        <v>159</v>
      </c>
      <c r="H18" s="331"/>
      <c r="I18" s="331"/>
      <c r="J18" s="331"/>
      <c r="K18" s="331"/>
      <c r="L18" s="331"/>
      <c r="M18" s="331"/>
      <c r="N18" s="331"/>
      <c r="O18" s="331"/>
      <c r="P18" s="319"/>
    </row>
    <row r="19" spans="2:16" s="22" customFormat="1" ht="15.75" customHeight="1" x14ac:dyDescent="0.25">
      <c r="B19" s="24"/>
      <c r="C19" s="332"/>
      <c r="D19" s="332"/>
      <c r="E19" s="332" t="s">
        <v>25</v>
      </c>
      <c r="F19" s="332"/>
      <c r="G19" s="339" t="s">
        <v>100</v>
      </c>
      <c r="H19" s="331"/>
      <c r="I19" s="331"/>
      <c r="J19" s="331"/>
      <c r="K19" s="331"/>
      <c r="L19" s="331"/>
      <c r="M19" s="331"/>
      <c r="N19" s="331"/>
      <c r="O19" s="331"/>
      <c r="P19" s="17"/>
    </row>
    <row r="20" spans="2:16" s="22" customFormat="1" ht="15.75" customHeight="1" x14ac:dyDescent="0.25">
      <c r="B20" s="24"/>
      <c r="C20" s="332" t="s">
        <v>12</v>
      </c>
      <c r="D20" s="332"/>
      <c r="E20" s="302" t="s">
        <v>188</v>
      </c>
      <c r="F20" s="334"/>
      <c r="G20" s="332" t="s">
        <v>5</v>
      </c>
      <c r="H20" s="332"/>
      <c r="I20" s="332"/>
      <c r="J20" s="331" t="s">
        <v>15</v>
      </c>
      <c r="K20" s="331"/>
      <c r="L20" s="332" t="s">
        <v>17</v>
      </c>
      <c r="M20" s="332"/>
      <c r="N20" s="331" t="s">
        <v>15</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4"/>
      <c r="K33" s="325"/>
      <c r="L33" s="325"/>
      <c r="M33" s="325"/>
      <c r="N33" s="325"/>
      <c r="O33" s="325"/>
      <c r="P33" s="24"/>
    </row>
    <row r="34" spans="2:16" s="22" customFormat="1" ht="15.75" customHeight="1" x14ac:dyDescent="0.25">
      <c r="B34" s="24"/>
      <c r="C34" s="315"/>
      <c r="D34" s="315"/>
      <c r="E34" s="315"/>
      <c r="F34" s="315"/>
      <c r="G34" s="315"/>
      <c r="H34" s="315"/>
      <c r="I34" s="316"/>
      <c r="J34" s="326" t="s">
        <v>74</v>
      </c>
      <c r="K34" s="327"/>
      <c r="L34" s="327"/>
      <c r="M34" s="327"/>
      <c r="N34" s="327"/>
      <c r="O34" s="327"/>
      <c r="P34" s="24"/>
    </row>
    <row r="35" spans="2:16" s="22" customFormat="1" ht="16.5" customHeight="1" x14ac:dyDescent="0.25">
      <c r="B35" s="24"/>
      <c r="C35" s="315"/>
      <c r="D35" s="315"/>
      <c r="E35" s="315"/>
      <c r="F35" s="315"/>
      <c r="G35" s="315"/>
      <c r="H35" s="315"/>
      <c r="I35" s="316"/>
      <c r="J35" s="330" t="s">
        <v>128</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37.5" customHeight="1" x14ac:dyDescent="0.25">
      <c r="B39" s="26"/>
      <c r="C39" s="193" t="str">
        <f>G18</f>
        <v>Total proveedores calificados mayor a 70</v>
      </c>
      <c r="D39" s="2"/>
      <c r="E39" s="2"/>
      <c r="F39" s="2"/>
      <c r="G39" s="2"/>
      <c r="H39" s="2"/>
      <c r="I39" s="2"/>
      <c r="J39" s="2"/>
      <c r="K39" s="2"/>
      <c r="L39" s="2"/>
      <c r="M39" s="2"/>
      <c r="N39" s="2"/>
      <c r="O39" s="2"/>
      <c r="P39" s="26"/>
    </row>
    <row r="40" spans="2:16" s="27" customFormat="1" x14ac:dyDescent="0.25">
      <c r="B40" s="26"/>
      <c r="C40" s="193" t="str">
        <f>G19</f>
        <v>Total proveedores*100</v>
      </c>
      <c r="D40" s="2"/>
      <c r="E40" s="2"/>
      <c r="F40" s="2"/>
      <c r="G40" s="2"/>
      <c r="H40" s="2"/>
      <c r="I40" s="2"/>
      <c r="J40" s="2"/>
      <c r="K40" s="2"/>
      <c r="L40" s="2"/>
      <c r="M40" s="2"/>
      <c r="N40" s="2"/>
      <c r="O40" s="2"/>
      <c r="P40" s="28"/>
    </row>
    <row r="41" spans="2:16" s="27" customFormat="1" x14ac:dyDescent="0.25">
      <c r="B41" s="26"/>
      <c r="C41" s="3" t="s">
        <v>10</v>
      </c>
      <c r="D41" s="29" t="str">
        <f>IFERROR(IF($E$17=1,D39/D40,IF($E$17=2,D39,"")),"")</f>
        <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sheetProtection algorithmName="SHA-512" hashValue="xIDOvyR03p1jq48MZy/AqcFg2t8/BAMBFirzd8mlUU41b/W7Mk0AyZOu8o77ppKYEd1G2GUW1TyoUrK7NKGr+Q==" saltValue="P70c+QtvmciaBvIDHte+9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30"/>
    <mergeCell ref="J31:O31"/>
    <mergeCell ref="J32: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518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518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30</v>
      </c>
      <c r="L12" s="344"/>
      <c r="M12" s="344"/>
      <c r="N12" s="344"/>
      <c r="O12" s="344"/>
      <c r="P12" s="24"/>
    </row>
    <row r="13" spans="2:16" s="22" customFormat="1" x14ac:dyDescent="0.25">
      <c r="B13" s="24"/>
      <c r="C13" s="332" t="s">
        <v>55</v>
      </c>
      <c r="D13" s="332"/>
      <c r="E13" s="345" t="s">
        <v>129</v>
      </c>
      <c r="F13" s="346"/>
      <c r="G13" s="346"/>
      <c r="H13" s="346"/>
      <c r="I13" s="346"/>
      <c r="J13" s="346"/>
      <c r="K13" s="346"/>
      <c r="L13" s="346"/>
      <c r="M13" s="346"/>
      <c r="N13" s="346"/>
      <c r="O13" s="346"/>
      <c r="P13" s="24"/>
    </row>
    <row r="14" spans="2:16" s="22" customFormat="1" x14ac:dyDescent="0.25">
      <c r="B14" s="24"/>
      <c r="C14" s="332" t="s">
        <v>21</v>
      </c>
      <c r="D14" s="332"/>
      <c r="E14" s="345" t="s">
        <v>128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63">
        <v>0.8</v>
      </c>
      <c r="O17" s="363"/>
      <c r="P17" s="319"/>
    </row>
    <row r="18" spans="2:16" s="22" customFormat="1" ht="15.75" customHeight="1" x14ac:dyDescent="0.25">
      <c r="B18" s="24"/>
      <c r="C18" s="332" t="s">
        <v>2</v>
      </c>
      <c r="D18" s="332"/>
      <c r="E18" s="332" t="s">
        <v>24</v>
      </c>
      <c r="F18" s="332"/>
      <c r="G18" s="339" t="s">
        <v>121</v>
      </c>
      <c r="H18" s="331"/>
      <c r="I18" s="331"/>
      <c r="J18" s="331"/>
      <c r="K18" s="331"/>
      <c r="L18" s="331"/>
      <c r="M18" s="331"/>
      <c r="N18" s="331"/>
      <c r="O18" s="331"/>
      <c r="P18" s="319"/>
    </row>
    <row r="19" spans="2:16" s="22" customFormat="1" ht="15.75" customHeight="1" x14ac:dyDescent="0.25">
      <c r="B19" s="24"/>
      <c r="C19" s="332"/>
      <c r="D19" s="332"/>
      <c r="E19" s="332" t="s">
        <v>25</v>
      </c>
      <c r="F19" s="332"/>
      <c r="G19" s="339" t="s">
        <v>122</v>
      </c>
      <c r="H19" s="331"/>
      <c r="I19" s="331"/>
      <c r="J19" s="331"/>
      <c r="K19" s="331"/>
      <c r="L19" s="331"/>
      <c r="M19" s="331"/>
      <c r="N19" s="331"/>
      <c r="O19" s="331"/>
      <c r="P19" s="17"/>
    </row>
    <row r="20" spans="2:16" s="22" customFormat="1" ht="15.75" customHeight="1" x14ac:dyDescent="0.25">
      <c r="B20" s="24"/>
      <c r="C20" s="332" t="s">
        <v>12</v>
      </c>
      <c r="D20" s="332"/>
      <c r="E20" s="334" t="s">
        <v>189</v>
      </c>
      <c r="F20" s="334"/>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t="s">
        <v>504</v>
      </c>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2"/>
      <c r="K30" s="323"/>
      <c r="L30" s="323"/>
      <c r="M30" s="323"/>
      <c r="N30" s="323"/>
      <c r="O30" s="323"/>
      <c r="P30" s="24"/>
    </row>
    <row r="31" spans="2:16" s="22" customFormat="1" ht="16.5" customHeight="1" x14ac:dyDescent="0.25">
      <c r="B31" s="24"/>
      <c r="C31" s="315"/>
      <c r="D31" s="315"/>
      <c r="E31" s="315"/>
      <c r="F31" s="315"/>
      <c r="G31" s="315"/>
      <c r="H31" s="315"/>
      <c r="I31" s="316"/>
      <c r="J31" s="324"/>
      <c r="K31" s="325"/>
      <c r="L31" s="325"/>
      <c r="M31" s="325"/>
      <c r="N31" s="325"/>
      <c r="O31" s="325"/>
      <c r="P31" s="24"/>
    </row>
    <row r="32" spans="2:16" s="22" customFormat="1" ht="15.75" customHeight="1" x14ac:dyDescent="0.25">
      <c r="B32" s="24"/>
      <c r="C32" s="315"/>
      <c r="D32" s="315"/>
      <c r="E32" s="315"/>
      <c r="F32" s="315"/>
      <c r="G32" s="315"/>
      <c r="H32" s="315"/>
      <c r="I32" s="316"/>
      <c r="J32" s="326" t="s">
        <v>61</v>
      </c>
      <c r="K32" s="327"/>
      <c r="L32" s="327"/>
      <c r="M32" s="327"/>
      <c r="N32" s="327"/>
      <c r="O32" s="327"/>
      <c r="P32" s="24"/>
    </row>
    <row r="33" spans="2:16" s="22" customFormat="1" ht="16.5" customHeight="1" x14ac:dyDescent="0.25">
      <c r="B33" s="24"/>
      <c r="C33" s="315"/>
      <c r="D33" s="315"/>
      <c r="E33" s="315"/>
      <c r="F33" s="315"/>
      <c r="G33" s="315"/>
      <c r="H33" s="315"/>
      <c r="I33" s="316"/>
      <c r="J33" s="320" t="s">
        <v>216</v>
      </c>
      <c r="K33" s="321"/>
      <c r="L33" s="321"/>
      <c r="M33" s="321"/>
      <c r="N33" s="321"/>
      <c r="O33" s="321"/>
      <c r="P33" s="24"/>
    </row>
    <row r="34" spans="2:16" s="22" customFormat="1" ht="15.75" customHeight="1" x14ac:dyDescent="0.25">
      <c r="B34" s="24"/>
      <c r="C34" s="315"/>
      <c r="D34" s="315"/>
      <c r="E34" s="315"/>
      <c r="F34" s="315"/>
      <c r="G34" s="315"/>
      <c r="H34" s="315"/>
      <c r="I34" s="316"/>
      <c r="J34" s="324"/>
      <c r="K34" s="325"/>
      <c r="L34" s="325"/>
      <c r="M34" s="325"/>
      <c r="N34" s="325"/>
      <c r="O34" s="325"/>
      <c r="P34" s="24"/>
    </row>
    <row r="35" spans="2:16" s="22" customFormat="1" ht="15.75" customHeight="1" x14ac:dyDescent="0.25">
      <c r="B35" s="24"/>
      <c r="C35" s="315"/>
      <c r="D35" s="315"/>
      <c r="E35" s="315"/>
      <c r="F35" s="315"/>
      <c r="G35" s="315"/>
      <c r="H35" s="315"/>
      <c r="I35" s="316"/>
      <c r="J35" s="326" t="s">
        <v>74</v>
      </c>
      <c r="K35" s="327"/>
      <c r="L35" s="327"/>
      <c r="M35" s="327"/>
      <c r="N35" s="327"/>
      <c r="O35" s="327"/>
      <c r="P35" s="24"/>
    </row>
    <row r="36" spans="2:16" s="22" customFormat="1" ht="16.5" customHeight="1" x14ac:dyDescent="0.25">
      <c r="B36" s="24"/>
      <c r="C36" s="315"/>
      <c r="D36" s="315"/>
      <c r="E36" s="315"/>
      <c r="F36" s="315"/>
      <c r="G36" s="315"/>
      <c r="H36" s="315"/>
      <c r="I36" s="316"/>
      <c r="J36" s="330" t="s">
        <v>128</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192" t="s">
        <v>8</v>
      </c>
      <c r="D39" s="191" t="str">
        <f>IF(J20="MENSUAL","ENERO",IF(J20="TRIMESTRAL","MARZO",IF(J20="SEMESTRAL","JUNIO",IF(J20="ANUAL",2017,""))))</f>
        <v>MARZO</v>
      </c>
      <c r="E39" s="191" t="str">
        <f>IF(J20="MENSUAL","FEBRERO",IF(J20="TRIMESTRAL","JUNIO",IF(J20="SEMESTRAL","DICIEMBRE","")))</f>
        <v>JUNIO</v>
      </c>
      <c r="F39" s="191" t="str">
        <f>IF(J20="MENSUAL","MARZO",IF(J20="TRIMESTRAL","SEPTIEMBRE",""))</f>
        <v>SEPTIEMBRE</v>
      </c>
      <c r="G39" s="191" t="str">
        <f>IF(J20="MENSUAL","ABRIL",IF(J20="TRIMESTRAL","DICIEMBRE",""))</f>
        <v>DICIEMBRE</v>
      </c>
      <c r="H39" s="191" t="str">
        <f>IF(J20="MENSUAL","MAYO","")</f>
        <v/>
      </c>
      <c r="I39" s="191" t="str">
        <f>IF(J20="MENSUAL","JUNIO","")</f>
        <v/>
      </c>
      <c r="J39" s="191" t="str">
        <f>IF(J20="MENSUAL","JULIO","")</f>
        <v/>
      </c>
      <c r="K39" s="191" t="str">
        <f>IF(J20="MENSUAL","AGOSTO","")</f>
        <v/>
      </c>
      <c r="L39" s="191" t="str">
        <f>IF(J20="MENSUAL","SEPTIEMBRE","")</f>
        <v/>
      </c>
      <c r="M39" s="191" t="str">
        <f>IF(J20="MENSUAL","OCTUBRE","")</f>
        <v/>
      </c>
      <c r="N39" s="191" t="str">
        <f>IF(J20="MENSUAL","NOVIEMBRE","")</f>
        <v/>
      </c>
      <c r="O39" s="191" t="str">
        <f>IF(J20="MENSUAL","DICIEMBRE","")</f>
        <v/>
      </c>
      <c r="P39" s="26"/>
    </row>
    <row r="40" spans="2:16" s="27" customFormat="1" ht="58.5" customHeight="1" x14ac:dyDescent="0.25">
      <c r="B40" s="26"/>
      <c r="C40" s="193" t="str">
        <f>G18</f>
        <v>Total compras  de contratación directa atendidas en tiempo menor a 25 días</v>
      </c>
      <c r="D40" s="2">
        <v>20</v>
      </c>
      <c r="E40" s="2"/>
      <c r="F40" s="2"/>
      <c r="G40" s="2"/>
      <c r="H40" s="2"/>
      <c r="I40" s="2"/>
      <c r="J40" s="2"/>
      <c r="K40" s="2"/>
      <c r="L40" s="2"/>
      <c r="M40" s="2"/>
      <c r="N40" s="2"/>
      <c r="O40" s="2"/>
      <c r="P40" s="26"/>
    </row>
    <row r="41" spans="2:16" s="27" customFormat="1" ht="45" x14ac:dyDescent="0.25">
      <c r="B41" s="26"/>
      <c r="C41" s="193" t="str">
        <f>G19</f>
        <v>Total de compras de contratación directa*100</v>
      </c>
      <c r="D41" s="2">
        <v>23</v>
      </c>
      <c r="E41" s="2"/>
      <c r="F41" s="2"/>
      <c r="G41" s="2"/>
      <c r="H41" s="2"/>
      <c r="I41" s="2"/>
      <c r="J41" s="2"/>
      <c r="K41" s="2"/>
      <c r="L41" s="2"/>
      <c r="M41" s="2"/>
      <c r="N41" s="2"/>
      <c r="O41" s="2"/>
      <c r="P41" s="28"/>
    </row>
    <row r="42" spans="2:16" s="27" customFormat="1" x14ac:dyDescent="0.25">
      <c r="B42" s="26"/>
      <c r="C42" s="3" t="s">
        <v>10</v>
      </c>
      <c r="D42" s="29">
        <f>IFERROR(IF($E$17=1,D40/D41,IF($E$17=2,D40,"")),"")</f>
        <v>0.86956521739130432</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0.8</v>
      </c>
      <c r="F43" s="29">
        <f>IF(AND(N20="ANUAL",J20="MENSUAL"),N17/12+E43,IF(AND(N20="ANUAL",J20="TRIMESTRAL"),N17/4+E43,IF(AND(N20="SEMESTRAL",J20="MENSUAL"),N17/6+E43,IF(AND(N20="SEMESTRAL",J20="TRIMESTRAL"),N17/2,IF(AND(N20="TRIMESTRAL",J20="MENSUAL"),N17/3+E43,IF(AND(N20="TRIMESTRAL",J20="TRIMESTRAL"),N17,IF(AND(N20="MENSUAL",J20="MENSUAL"),N17,"")))))))</f>
        <v>0.8</v>
      </c>
      <c r="G43" s="29">
        <f>IF(AND(N20="ANUAL",J20="MENSUAL"),N17/12+F43,IF(AND(N20="ANUAL",J20="TRIMESTRAL"),N17/4+F43,IF(AND(N20="SEMESTRAL",J20="MENSUAL"),N17/6+F43,IF(AND(N20="SEMESTRAL",J20="TRIMESTRAL"),N17/2+F43,IF(AND(N20="TRIMESTRAL",J20="MENSUAL"),N17/3,IF(AND(N20="TRIMESTRAL",J20="TRIMESTRAL"),N17,IF(AND(N20="MENSUAL",J20="MENSUAL"),N17,"")))))))</f>
        <v>0.8</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sheetProtection algorithmName="SHA-512" hashValue="zSrk44fFAPSJm4rZ7QzopuEfBv9JYhhUXmfQw9o6jBJ1yyiD75MDznFzypEQarHWVmSVKBDg/PMwHA60vP+Vmw==" saltValue="z6rLtHBvWgECLR9xb1d0T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31"/>
    <mergeCell ref="J32:O32"/>
    <mergeCell ref="J33: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62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62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416</v>
      </c>
      <c r="L12" s="344"/>
      <c r="M12" s="344"/>
      <c r="N12" s="344"/>
      <c r="O12" s="344"/>
      <c r="P12" s="24"/>
    </row>
    <row r="13" spans="2:16" s="22" customFormat="1" x14ac:dyDescent="0.25">
      <c r="B13" s="24"/>
      <c r="C13" s="332" t="s">
        <v>55</v>
      </c>
      <c r="D13" s="332"/>
      <c r="E13" s="345" t="s">
        <v>417</v>
      </c>
      <c r="F13" s="346"/>
      <c r="G13" s="346"/>
      <c r="H13" s="346"/>
      <c r="I13" s="346"/>
      <c r="J13" s="346"/>
      <c r="K13" s="346"/>
      <c r="L13" s="346"/>
      <c r="M13" s="346"/>
      <c r="N13" s="346"/>
      <c r="O13" s="346"/>
      <c r="P13" s="24"/>
    </row>
    <row r="14" spans="2:16" s="22" customFormat="1" x14ac:dyDescent="0.25">
      <c r="B14" s="24"/>
      <c r="C14" s="332" t="s">
        <v>21</v>
      </c>
      <c r="D14" s="332"/>
      <c r="E14" s="380" t="s">
        <v>418</v>
      </c>
      <c r="F14" s="379"/>
      <c r="G14" s="379"/>
      <c r="H14" s="379"/>
      <c r="I14" s="379"/>
      <c r="J14" s="379"/>
      <c r="K14" s="379"/>
      <c r="L14" s="379"/>
      <c r="M14" s="379"/>
      <c r="N14" s="379"/>
      <c r="O14" s="379"/>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39</v>
      </c>
      <c r="K17" s="301"/>
      <c r="L17" s="332" t="s">
        <v>3</v>
      </c>
      <c r="M17" s="332"/>
      <c r="N17" s="333">
        <v>0.9</v>
      </c>
      <c r="O17" s="333"/>
      <c r="P17" s="319"/>
    </row>
    <row r="18" spans="2:16" s="22" customFormat="1" ht="15.75" customHeight="1" x14ac:dyDescent="0.25">
      <c r="B18" s="24"/>
      <c r="C18" s="332" t="s">
        <v>2</v>
      </c>
      <c r="D18" s="332"/>
      <c r="E18" s="332" t="s">
        <v>24</v>
      </c>
      <c r="F18" s="332"/>
      <c r="G18" s="339" t="s">
        <v>419</v>
      </c>
      <c r="H18" s="331"/>
      <c r="I18" s="331"/>
      <c r="J18" s="331"/>
      <c r="K18" s="331"/>
      <c r="L18" s="331"/>
      <c r="M18" s="331"/>
      <c r="N18" s="331"/>
      <c r="O18" s="331"/>
      <c r="P18" s="319"/>
    </row>
    <row r="19" spans="2:16" s="22" customFormat="1" ht="15.75" customHeight="1" x14ac:dyDescent="0.25">
      <c r="B19" s="24"/>
      <c r="C19" s="332"/>
      <c r="D19" s="332"/>
      <c r="E19" s="332" t="s">
        <v>25</v>
      </c>
      <c r="F19" s="332"/>
      <c r="G19" s="339" t="s">
        <v>420</v>
      </c>
      <c r="H19" s="331"/>
      <c r="I19" s="331"/>
      <c r="J19" s="331"/>
      <c r="K19" s="331"/>
      <c r="L19" s="331"/>
      <c r="M19" s="331"/>
      <c r="N19" s="331"/>
      <c r="O19" s="331"/>
      <c r="P19" s="17"/>
    </row>
    <row r="20" spans="2:16" s="22" customFormat="1" ht="26.25" customHeight="1" x14ac:dyDescent="0.25">
      <c r="B20" s="24"/>
      <c r="C20" s="332" t="s">
        <v>12</v>
      </c>
      <c r="D20" s="332"/>
      <c r="E20" s="497" t="s">
        <v>206</v>
      </c>
      <c r="F20" s="497"/>
      <c r="G20" s="332" t="s">
        <v>5</v>
      </c>
      <c r="H20" s="332"/>
      <c r="I20" s="332"/>
      <c r="J20" s="331" t="s">
        <v>15</v>
      </c>
      <c r="K20" s="331"/>
      <c r="L20" s="332" t="s">
        <v>17</v>
      </c>
      <c r="M20" s="332"/>
      <c r="N20" s="331" t="s">
        <v>15</v>
      </c>
      <c r="O20" s="331"/>
      <c r="P20" s="17"/>
    </row>
    <row r="21" spans="2:16" s="22" customFormat="1" ht="26.25" customHeight="1" x14ac:dyDescent="0.25">
      <c r="B21" s="24"/>
      <c r="C21" s="332"/>
      <c r="D21" s="332"/>
      <c r="E21" s="497"/>
      <c r="F21" s="497"/>
      <c r="G21" s="332"/>
      <c r="H21" s="332"/>
      <c r="I21" s="332"/>
      <c r="J21" s="331"/>
      <c r="K21" s="331"/>
      <c r="L21" s="332"/>
      <c r="M21" s="332"/>
      <c r="N21" s="331"/>
      <c r="O21" s="331"/>
      <c r="P21" s="17"/>
    </row>
    <row r="22" spans="2:16" s="20" customFormat="1" ht="15.75" customHeight="1" x14ac:dyDescent="0.25">
      <c r="B22" s="17"/>
      <c r="C22" s="15"/>
      <c r="D22" s="15"/>
      <c r="E22" s="196"/>
      <c r="F22" s="196"/>
      <c r="G22" s="15"/>
      <c r="H22" s="15"/>
      <c r="I22" s="15"/>
      <c r="J22" s="196"/>
      <c r="K22" s="196"/>
      <c r="L22" s="15"/>
      <c r="M22" s="15"/>
      <c r="N22" s="196"/>
      <c r="O22" s="19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3.5" customHeigh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68"/>
      <c r="K31" s="369"/>
      <c r="L31" s="369"/>
      <c r="M31" s="369"/>
      <c r="N31" s="369"/>
      <c r="O31" s="369"/>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26" t="s">
        <v>7</v>
      </c>
      <c r="K34" s="327"/>
      <c r="L34" s="327"/>
      <c r="M34" s="327"/>
      <c r="N34" s="327"/>
      <c r="O34" s="327"/>
      <c r="P34" s="24"/>
    </row>
    <row r="35" spans="2:16" s="22" customFormat="1" ht="16.5" customHeight="1" x14ac:dyDescent="0.25">
      <c r="B35" s="24"/>
      <c r="C35" s="315"/>
      <c r="D35" s="315"/>
      <c r="E35" s="315"/>
      <c r="F35" s="315"/>
      <c r="G35" s="315"/>
      <c r="H35" s="315"/>
      <c r="I35" s="316"/>
      <c r="J35" s="330" t="s">
        <v>418</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92" t="s">
        <v>8</v>
      </c>
      <c r="D38" s="191" t="str">
        <f>IF(J20="MENSUAL","ENERO",IF(J20="TRIMESTRAL","MARZO",IF(J20="SEMESTRAL","JUNIO",IF(J20="ANUAL",2017,""))))</f>
        <v>JUNIO</v>
      </c>
      <c r="E38" s="191" t="str">
        <f>IF(J20="MENSUAL","FEBRERO",IF(J20="TRIMESTRAL","JUNIO",IF(J20="SEMESTRAL","DICIEMBRE","")))</f>
        <v>DICIEMBRE</v>
      </c>
      <c r="F38" s="191" t="str">
        <f>IF(J20="MENSUAL","MARZO",IF(J20="TRIMESTRAL","SEPTIEMBRE",""))</f>
        <v/>
      </c>
      <c r="G38" s="191" t="str">
        <f>IF(J20="MENSUAL","ABRIL",IF(J20="TRIMESTRAL","DICIEMBRE",""))</f>
        <v/>
      </c>
      <c r="H38" s="191" t="str">
        <f>IF(J20="MENSUAL","MAYO","")</f>
        <v/>
      </c>
      <c r="I38" s="191" t="str">
        <f>IF(J20="MENSUAL","JUNIO","")</f>
        <v/>
      </c>
      <c r="J38" s="191" t="str">
        <f>IF(J20="MENSUAL","JULIO","")</f>
        <v/>
      </c>
      <c r="K38" s="191" t="str">
        <f>IF(J20="MENSUAL","AGOSTO","")</f>
        <v/>
      </c>
      <c r="L38" s="191" t="str">
        <f>IF(J20="MENSUAL","SEPTIEMBRE","")</f>
        <v/>
      </c>
      <c r="M38" s="191" t="str">
        <f>IF(J20="MENSUAL","OCTUBRE","")</f>
        <v/>
      </c>
      <c r="N38" s="191" t="str">
        <f>IF(J20="MENSUAL","NOVIEMBRE","")</f>
        <v/>
      </c>
      <c r="O38" s="191" t="str">
        <f>IF(J20="MENSUAL","DICIEMBRE","")</f>
        <v/>
      </c>
      <c r="P38" s="26"/>
    </row>
    <row r="39" spans="2:16" s="27" customFormat="1" ht="45" x14ac:dyDescent="0.25">
      <c r="B39" s="26"/>
      <c r="C39" s="193" t="str">
        <f>G18</f>
        <v>Promedio de calificación del servicio</v>
      </c>
      <c r="D39" s="2"/>
      <c r="E39" s="2"/>
      <c r="F39" s="2"/>
      <c r="G39" s="2"/>
      <c r="H39" s="2"/>
      <c r="I39" s="2"/>
      <c r="J39" s="2"/>
      <c r="K39" s="2"/>
      <c r="L39" s="2"/>
      <c r="M39" s="2"/>
      <c r="N39" s="2"/>
      <c r="O39" s="2"/>
      <c r="P39" s="26"/>
    </row>
    <row r="40" spans="2:16" s="27" customFormat="1" ht="41.25" customHeight="1" x14ac:dyDescent="0.25">
      <c r="B40" s="26"/>
      <c r="C40" s="193" t="str">
        <f>G19</f>
        <v>Máxima calificación esperada</v>
      </c>
      <c r="D40" s="2">
        <v>5</v>
      </c>
      <c r="E40" s="2">
        <v>5</v>
      </c>
      <c r="F40" s="2"/>
      <c r="G40" s="2"/>
      <c r="H40" s="2"/>
      <c r="I40" s="2"/>
      <c r="J40" s="2"/>
      <c r="K40" s="2"/>
      <c r="L40" s="2"/>
      <c r="M40" s="2"/>
      <c r="N40" s="2"/>
      <c r="O40" s="2"/>
      <c r="P40" s="28"/>
    </row>
    <row r="41" spans="2:16" s="27" customFormat="1" x14ac:dyDescent="0.25">
      <c r="B41" s="26"/>
      <c r="C41" s="3" t="s">
        <v>10</v>
      </c>
      <c r="D41" s="29">
        <f>IFERROR(IF($E$17=1,D39/D40,IF($E$17=2,D39,"")),"")</f>
        <v>0</v>
      </c>
      <c r="E41" s="29">
        <f t="shared" ref="E41" si="0">IFERROR(IF($E$17=1,E39/E40,IF($E$17=2,E39,"")),"")</f>
        <v>0</v>
      </c>
      <c r="F41" s="29"/>
      <c r="G41" s="29"/>
      <c r="H41" s="29"/>
      <c r="I41" s="29"/>
      <c r="J41" s="29"/>
      <c r="K41" s="29"/>
      <c r="L41" s="29"/>
      <c r="M41" s="29"/>
      <c r="N41" s="29"/>
      <c r="O41" s="29"/>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0.9</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95"/>
      <c r="D43" s="96"/>
      <c r="E43" s="96"/>
      <c r="F43" s="96"/>
      <c r="G43" s="96"/>
      <c r="H43" s="96"/>
      <c r="I43" s="96"/>
      <c r="J43" s="96"/>
      <c r="K43" s="96"/>
      <c r="L43" s="96"/>
      <c r="M43" s="96"/>
      <c r="N43" s="96"/>
      <c r="O43" s="96"/>
      <c r="P43" s="26"/>
    </row>
    <row r="44" spans="2:16" s="27" customFormat="1" x14ac:dyDescent="0.25">
      <c r="B44" s="26"/>
      <c r="C44" s="95"/>
      <c r="D44" s="96"/>
      <c r="E44" s="96"/>
      <c r="F44" s="96"/>
      <c r="G44" s="96"/>
      <c r="H44" s="96"/>
      <c r="I44" s="96"/>
      <c r="J44" s="96"/>
      <c r="K44" s="96"/>
      <c r="L44" s="96"/>
      <c r="M44" s="96"/>
      <c r="N44" s="96"/>
      <c r="O44" s="96"/>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sheetProtection algorithmName="SHA-512" hashValue="lrw/ux4HmxJPui2sxsF4yy8hVq+yO18FfqMAgvvS5wn8gotfMkrMcc3z2MHMoWhKAMmNCaC3fEik2CbXBzZhNA==" saltValue="9IR+SzLto8rFB7pSejOtJ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72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72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8"/>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356</v>
      </c>
      <c r="L12" s="344"/>
      <c r="M12" s="344"/>
      <c r="N12" s="344"/>
      <c r="O12" s="344"/>
      <c r="P12" s="24"/>
    </row>
    <row r="13" spans="2:16" s="22" customFormat="1" x14ac:dyDescent="0.25">
      <c r="B13" s="24"/>
      <c r="C13" s="332" t="s">
        <v>55</v>
      </c>
      <c r="D13" s="332"/>
      <c r="E13" s="345" t="s">
        <v>256</v>
      </c>
      <c r="F13" s="346"/>
      <c r="G13" s="346"/>
      <c r="H13" s="346"/>
      <c r="I13" s="346"/>
      <c r="J13" s="346"/>
      <c r="K13" s="346"/>
      <c r="L13" s="346"/>
      <c r="M13" s="346"/>
      <c r="N13" s="346"/>
      <c r="O13" s="346"/>
      <c r="P13" s="24"/>
    </row>
    <row r="14" spans="2:16" s="22" customFormat="1" x14ac:dyDescent="0.25">
      <c r="B14" s="24"/>
      <c r="C14" s="332" t="s">
        <v>21</v>
      </c>
      <c r="D14" s="332"/>
      <c r="E14" s="345" t="s">
        <v>257</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63">
        <v>0.4</v>
      </c>
      <c r="O17" s="363"/>
      <c r="P17" s="319"/>
    </row>
    <row r="18" spans="2:16" s="22" customFormat="1" ht="15.75" customHeight="1" x14ac:dyDescent="0.25">
      <c r="B18" s="24"/>
      <c r="C18" s="332" t="s">
        <v>2</v>
      </c>
      <c r="D18" s="332"/>
      <c r="E18" s="332" t="s">
        <v>24</v>
      </c>
      <c r="F18" s="332"/>
      <c r="G18" s="339" t="s">
        <v>357</v>
      </c>
      <c r="H18" s="331"/>
      <c r="I18" s="331"/>
      <c r="J18" s="331"/>
      <c r="K18" s="331"/>
      <c r="L18" s="331"/>
      <c r="M18" s="331"/>
      <c r="N18" s="331"/>
      <c r="O18" s="331"/>
      <c r="P18" s="319"/>
    </row>
    <row r="19" spans="2:16" s="22" customFormat="1" ht="15.75" customHeight="1" x14ac:dyDescent="0.25">
      <c r="B19" s="24"/>
      <c r="C19" s="332"/>
      <c r="D19" s="332"/>
      <c r="E19" s="332" t="s">
        <v>25</v>
      </c>
      <c r="F19" s="332"/>
      <c r="G19" s="339" t="s">
        <v>358</v>
      </c>
      <c r="H19" s="331"/>
      <c r="I19" s="331"/>
      <c r="J19" s="331"/>
      <c r="K19" s="331"/>
      <c r="L19" s="331"/>
      <c r="M19" s="331"/>
      <c r="N19" s="331"/>
      <c r="O19" s="331"/>
      <c r="P19" s="17"/>
    </row>
    <row r="20" spans="2:16" s="22" customFormat="1" ht="15.75" customHeight="1" x14ac:dyDescent="0.25">
      <c r="B20" s="24"/>
      <c r="C20" s="332" t="s">
        <v>12</v>
      </c>
      <c r="D20" s="332"/>
      <c r="E20" s="302" t="s">
        <v>359</v>
      </c>
      <c r="F20" s="302"/>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72"/>
      <c r="F22" s="172"/>
      <c r="G22" s="15"/>
      <c r="H22" s="15"/>
      <c r="I22" s="15"/>
      <c r="J22" s="172"/>
      <c r="K22" s="172"/>
      <c r="L22" s="15"/>
      <c r="M22" s="15"/>
      <c r="N22" s="172"/>
      <c r="O22" s="172"/>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t="s">
        <v>522</v>
      </c>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6.5" customHeight="1" x14ac:dyDescent="0.25">
      <c r="B29" s="24"/>
      <c r="C29" s="315"/>
      <c r="D29" s="315"/>
      <c r="E29" s="315"/>
      <c r="F29" s="315"/>
      <c r="G29" s="315"/>
      <c r="H29" s="315"/>
      <c r="I29" s="316"/>
      <c r="J29" s="324"/>
      <c r="K29" s="325"/>
      <c r="L29" s="325"/>
      <c r="M29" s="325"/>
      <c r="N29" s="325"/>
      <c r="O29" s="325"/>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20" t="s">
        <v>556</v>
      </c>
      <c r="K31" s="321"/>
      <c r="L31" s="321"/>
      <c r="M31" s="321"/>
      <c r="N31" s="321"/>
      <c r="O31" s="321"/>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6.5" customHeight="1" x14ac:dyDescent="0.25">
      <c r="B33" s="24"/>
      <c r="C33" s="315"/>
      <c r="D33" s="315"/>
      <c r="E33" s="315"/>
      <c r="F33" s="315"/>
      <c r="G33" s="315"/>
      <c r="H33" s="315"/>
      <c r="I33" s="316"/>
      <c r="J33" s="320"/>
      <c r="K33" s="321"/>
      <c r="L33" s="321"/>
      <c r="M33" s="321"/>
      <c r="N33" s="321"/>
      <c r="O33" s="321"/>
      <c r="P33" s="24"/>
    </row>
    <row r="34" spans="2:16" s="22" customFormat="1" ht="16.5" customHeight="1" x14ac:dyDescent="0.25">
      <c r="B34" s="24"/>
      <c r="C34" s="315"/>
      <c r="D34" s="315"/>
      <c r="E34" s="315"/>
      <c r="F34" s="315"/>
      <c r="G34" s="315"/>
      <c r="H34" s="315"/>
      <c r="I34" s="316"/>
      <c r="J34" s="320"/>
      <c r="K34" s="321"/>
      <c r="L34" s="321"/>
      <c r="M34" s="321"/>
      <c r="N34" s="321"/>
      <c r="O34" s="321"/>
      <c r="P34" s="24"/>
    </row>
    <row r="35" spans="2:16" s="22" customFormat="1" ht="16.5" customHeight="1" x14ac:dyDescent="0.25">
      <c r="B35" s="24"/>
      <c r="C35" s="315"/>
      <c r="D35" s="315"/>
      <c r="E35" s="315"/>
      <c r="F35" s="315"/>
      <c r="G35" s="315"/>
      <c r="H35" s="315"/>
      <c r="I35" s="316"/>
      <c r="J35" s="320"/>
      <c r="K35" s="321"/>
      <c r="L35" s="321"/>
      <c r="M35" s="321"/>
      <c r="N35" s="321"/>
      <c r="O35" s="321"/>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5.75" customHeight="1" x14ac:dyDescent="0.25">
      <c r="B37" s="24"/>
      <c r="C37" s="315"/>
      <c r="D37" s="315"/>
      <c r="E37" s="315"/>
      <c r="F37" s="315"/>
      <c r="G37" s="315"/>
      <c r="H37" s="315"/>
      <c r="I37" s="316"/>
      <c r="J37" s="326" t="s">
        <v>74</v>
      </c>
      <c r="K37" s="327"/>
      <c r="L37" s="327"/>
      <c r="M37" s="327"/>
      <c r="N37" s="327"/>
      <c r="O37" s="327"/>
      <c r="P37" s="24"/>
    </row>
    <row r="38" spans="2:16" s="22" customFormat="1" ht="16.5" customHeight="1" x14ac:dyDescent="0.25">
      <c r="B38" s="24"/>
      <c r="C38" s="315"/>
      <c r="D38" s="315"/>
      <c r="E38" s="315"/>
      <c r="F38" s="315"/>
      <c r="G38" s="315"/>
      <c r="H38" s="315"/>
      <c r="I38" s="316"/>
      <c r="J38" s="330" t="s">
        <v>257</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170" t="s">
        <v>8</v>
      </c>
      <c r="D41" s="169" t="str">
        <f>IF(J20="MENSUAL","ENERO",IF(J20="TRIMESTRAL","MARZO",IF(J20="SEMESTRAL","JUNIO",IF(J20="ANUAL",2017,""))))</f>
        <v>MARZO</v>
      </c>
      <c r="E41" s="169" t="str">
        <f>IF(J20="MENSUAL","FEBRERO",IF(J20="TRIMESTRAL","JUNIO",IF(J20="SEMESTRAL","DICIEMBRE","")))</f>
        <v>JUNIO</v>
      </c>
      <c r="F41" s="169" t="str">
        <f>IF(J20="MENSUAL","MARZO",IF(J20="TRIMESTRAL","SEPTIEMBRE",""))</f>
        <v>SEPTIEMBRE</v>
      </c>
      <c r="G41" s="169" t="str">
        <f>IF(J20="MENSUAL","ABRIL",IF(J20="TRIMESTRAL","DICIEMBRE",""))</f>
        <v>DICIEMBRE</v>
      </c>
      <c r="H41" s="169" t="str">
        <f>IF(J20="MENSUAL","MAYO","")</f>
        <v/>
      </c>
      <c r="I41" s="169" t="str">
        <f>IF(J20="MENSUAL","JUNIO","")</f>
        <v/>
      </c>
      <c r="J41" s="169" t="str">
        <f>IF(J20="MENSUAL","JULIO","")</f>
        <v/>
      </c>
      <c r="K41" s="169" t="str">
        <f>IF(J20="MENSUAL","AGOSTO","")</f>
        <v/>
      </c>
      <c r="L41" s="169" t="str">
        <f>IF(J20="MENSUAL","SEPTIEMBRE","")</f>
        <v/>
      </c>
      <c r="M41" s="169" t="str">
        <f>IF(J20="MENSUAL","OCTUBRE","")</f>
        <v/>
      </c>
      <c r="N41" s="169" t="str">
        <f>IF(J20="MENSUAL","NOVIEMBRE","")</f>
        <v/>
      </c>
      <c r="O41" s="169" t="str">
        <f>IF(J20="MENSUAL","DICIEMBRE","")</f>
        <v/>
      </c>
      <c r="P41" s="26"/>
    </row>
    <row r="42" spans="2:16" s="27" customFormat="1" ht="58.5" customHeight="1" x14ac:dyDescent="0.25">
      <c r="B42" s="26"/>
      <c r="C42" s="171" t="str">
        <f>G18</f>
        <v>Número de solicitudes gestionadas oportunamente</v>
      </c>
      <c r="D42" s="2">
        <v>184</v>
      </c>
      <c r="E42" s="2"/>
      <c r="F42" s="2"/>
      <c r="G42" s="2"/>
      <c r="H42" s="2"/>
      <c r="I42" s="2"/>
      <c r="J42" s="2"/>
      <c r="K42" s="2"/>
      <c r="L42" s="2"/>
      <c r="M42" s="2"/>
      <c r="N42" s="2"/>
      <c r="O42" s="2"/>
      <c r="P42" s="26"/>
    </row>
    <row r="43" spans="2:16" s="27" customFormat="1" ht="30" x14ac:dyDescent="0.25">
      <c r="B43" s="26"/>
      <c r="C43" s="171" t="str">
        <f>G19</f>
        <v>Total de solicitudes*100</v>
      </c>
      <c r="D43" s="2">
        <v>199</v>
      </c>
      <c r="E43" s="2"/>
      <c r="F43" s="2"/>
      <c r="G43" s="2"/>
      <c r="H43" s="2"/>
      <c r="I43" s="2"/>
      <c r="J43" s="2"/>
      <c r="K43" s="2"/>
      <c r="L43" s="2"/>
      <c r="M43" s="2"/>
      <c r="N43" s="2"/>
      <c r="O43" s="2"/>
      <c r="P43" s="28"/>
    </row>
    <row r="44" spans="2:16" s="27" customFormat="1" x14ac:dyDescent="0.25">
      <c r="B44" s="26"/>
      <c r="C44" s="3" t="s">
        <v>10</v>
      </c>
      <c r="D44" s="29">
        <f>IFERROR(IF($E$17=1,D42/D43,IF($E$17=2,D42,"")),"")</f>
        <v>0.92462311557788945</v>
      </c>
      <c r="E44" s="29"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0.4</v>
      </c>
      <c r="F45" s="29">
        <f>IF(AND(N20="ANUAL",J20="MENSUAL"),N17/12+E45,IF(AND(N20="ANUAL",J20="TRIMESTRAL"),N17/4+E45,IF(AND(N20="SEMESTRAL",J20="MENSUAL"),N17/6+E45,IF(AND(N20="SEMESTRAL",J20="TRIMESTRAL"),N17/2,IF(AND(N20="TRIMESTRAL",J20="MENSUAL"),N17/3+E45,IF(AND(N20="TRIMESTRAL",J20="TRIMESTRAL"),N17,IF(AND(N20="MENSUAL",J20="MENSUAL"),N17,"")))))))</f>
        <v>0.4</v>
      </c>
      <c r="G45" s="29">
        <f>IF(AND(N20="ANUAL",J20="MENSUAL"),N17/12+F45,IF(AND(N20="ANUAL",J20="TRIMESTRAL"),N17/4+F45,IF(AND(N20="SEMESTRAL",J20="MENSUAL"),N17/6+F45,IF(AND(N20="SEMESTRAL",J20="TRIMESTRAL"),N17/2+F45,IF(AND(N20="TRIMESTRAL",J20="MENSUAL"),N17/3,IF(AND(N20="TRIMESTRAL",J20="TRIMESTRAL"),N17,IF(AND(N20="MENSUAL",J20="MENSUAL"),N17,"")))))))</f>
        <v>0.4</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sheetProtection algorithmName="SHA-512" hashValue="UMoG78fGYoL/dvPpxkGi/lUHUxAJ+Gr4rJqS2/5G7DicNwu8KYfuzMtN75YdvCSV/iD+AWox4IlCvkP4tPAnEQ==" saltValue="9xcIkt9Uhc94ZG4/t1C+S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0:O40"/>
    <mergeCell ref="C23:O23"/>
    <mergeCell ref="C24:I38"/>
    <mergeCell ref="J24:O24"/>
    <mergeCell ref="J38:O38"/>
    <mergeCell ref="N20:O21"/>
    <mergeCell ref="C20:D21"/>
    <mergeCell ref="E20:F21"/>
    <mergeCell ref="G20:I21"/>
    <mergeCell ref="P24:P25"/>
    <mergeCell ref="J25:O29"/>
    <mergeCell ref="J30:O30"/>
    <mergeCell ref="J31:O36"/>
    <mergeCell ref="J37:O37"/>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98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598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48</v>
      </c>
      <c r="L12" s="344"/>
      <c r="M12" s="344"/>
      <c r="N12" s="344"/>
      <c r="O12" s="344"/>
      <c r="P12" s="24"/>
    </row>
    <row r="13" spans="2:16" s="22" customFormat="1" x14ac:dyDescent="0.25">
      <c r="B13" s="24"/>
      <c r="C13" s="332" t="s">
        <v>55</v>
      </c>
      <c r="D13" s="332"/>
      <c r="E13" s="345" t="s">
        <v>45</v>
      </c>
      <c r="F13" s="346"/>
      <c r="G13" s="346"/>
      <c r="H13" s="346"/>
      <c r="I13" s="346"/>
      <c r="J13" s="346"/>
      <c r="K13" s="346"/>
      <c r="L13" s="346"/>
      <c r="M13" s="346"/>
      <c r="N13" s="346"/>
      <c r="O13" s="346"/>
      <c r="P13" s="24"/>
    </row>
    <row r="14" spans="2:16" s="22" customFormat="1" x14ac:dyDescent="0.25">
      <c r="B14" s="24"/>
      <c r="C14" s="332" t="s">
        <v>21</v>
      </c>
      <c r="D14" s="332"/>
      <c r="E14" s="345" t="s">
        <v>130</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63">
        <v>0.95</v>
      </c>
      <c r="O17" s="363"/>
      <c r="P17" s="319"/>
    </row>
    <row r="18" spans="2:16" s="22" customFormat="1" ht="15.75" customHeight="1" x14ac:dyDescent="0.25">
      <c r="B18" s="24"/>
      <c r="C18" s="332" t="s">
        <v>2</v>
      </c>
      <c r="D18" s="332"/>
      <c r="E18" s="332" t="s">
        <v>24</v>
      </c>
      <c r="F18" s="332"/>
      <c r="G18" s="339" t="s">
        <v>101</v>
      </c>
      <c r="H18" s="331"/>
      <c r="I18" s="331"/>
      <c r="J18" s="331"/>
      <c r="K18" s="331"/>
      <c r="L18" s="331"/>
      <c r="M18" s="331"/>
      <c r="N18" s="331"/>
      <c r="O18" s="331"/>
      <c r="P18" s="319"/>
    </row>
    <row r="19" spans="2:16" s="22" customFormat="1" ht="15.75" customHeight="1" x14ac:dyDescent="0.25">
      <c r="B19" s="24"/>
      <c r="C19" s="332"/>
      <c r="D19" s="332"/>
      <c r="E19" s="332" t="s">
        <v>25</v>
      </c>
      <c r="F19" s="332"/>
      <c r="G19" s="339" t="s">
        <v>102</v>
      </c>
      <c r="H19" s="331"/>
      <c r="I19" s="331"/>
      <c r="J19" s="331"/>
      <c r="K19" s="331"/>
      <c r="L19" s="331"/>
      <c r="M19" s="331"/>
      <c r="N19" s="331"/>
      <c r="O19" s="331"/>
      <c r="P19" s="17"/>
    </row>
    <row r="20" spans="2:16" s="22" customFormat="1" ht="15.75" customHeight="1" x14ac:dyDescent="0.25">
      <c r="B20" s="24"/>
      <c r="C20" s="332" t="s">
        <v>12</v>
      </c>
      <c r="D20" s="332"/>
      <c r="E20" s="334" t="s">
        <v>200</v>
      </c>
      <c r="F20" s="334"/>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t="s">
        <v>505</v>
      </c>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20" t="s">
        <v>506</v>
      </c>
      <c r="K30" s="321"/>
      <c r="L30" s="321"/>
      <c r="M30" s="321"/>
      <c r="N30" s="321"/>
      <c r="O30" s="321"/>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30" customHeight="1" x14ac:dyDescent="0.25">
      <c r="B32" s="24"/>
      <c r="C32" s="315"/>
      <c r="D32" s="315"/>
      <c r="E32" s="315"/>
      <c r="F32" s="315"/>
      <c r="G32" s="315"/>
      <c r="H32" s="315"/>
      <c r="I32" s="316"/>
      <c r="J32" s="324"/>
      <c r="K32" s="325"/>
      <c r="L32" s="325"/>
      <c r="M32" s="325"/>
      <c r="N32" s="325"/>
      <c r="O32" s="325"/>
      <c r="P32" s="24"/>
    </row>
    <row r="33" spans="2:16" s="22" customFormat="1" ht="15.75" customHeight="1" x14ac:dyDescent="0.25">
      <c r="B33" s="24"/>
      <c r="C33" s="315"/>
      <c r="D33" s="315"/>
      <c r="E33" s="315"/>
      <c r="F33" s="315"/>
      <c r="G33" s="315"/>
      <c r="H33" s="315"/>
      <c r="I33" s="316"/>
      <c r="J33" s="326" t="s">
        <v>74</v>
      </c>
      <c r="K33" s="327"/>
      <c r="L33" s="327"/>
      <c r="M33" s="327"/>
      <c r="N33" s="327"/>
      <c r="O33" s="327"/>
      <c r="P33" s="24"/>
    </row>
    <row r="34" spans="2:16" s="22" customFormat="1" ht="16.5" customHeight="1" x14ac:dyDescent="0.25">
      <c r="B34" s="24"/>
      <c r="C34" s="315"/>
      <c r="D34" s="315"/>
      <c r="E34" s="315"/>
      <c r="F34" s="315"/>
      <c r="G34" s="315"/>
      <c r="H34" s="315"/>
      <c r="I34" s="316"/>
      <c r="J34" s="330" t="s">
        <v>130</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62" t="s">
        <v>8</v>
      </c>
      <c r="D37" s="63" t="str">
        <f>IF(J20="MENSUAL","ENERO",IF(J20="TRIMESTRAL","MARZO",IF(J20="SEMESTRAL","JUNIO",IF(J20="ANUAL",2017,""))))</f>
        <v>MARZO</v>
      </c>
      <c r="E37" s="63" t="str">
        <f>IF(J20="MENSUAL","FEBRERO",IF(J20="TRIMESTRAL","JUNIO",IF(J20="SEMESTRAL","DICIEMBRE","")))</f>
        <v>JUNIO</v>
      </c>
      <c r="F37" s="63" t="str">
        <f>IF(J20="MENSUAL","MARZO",IF(J20="TRIMESTRAL","SEPTIEMBRE",""))</f>
        <v>SEPTIEMBRE</v>
      </c>
      <c r="G37" s="63" t="str">
        <f>IF(J20="MENSUAL","ABRIL",IF(J20="TRIMESTRAL","DICIEMBRE",""))</f>
        <v>DICIEMBRE</v>
      </c>
      <c r="H37" s="63" t="str">
        <f>IF(J20="MENSUAL","MAYO","")</f>
        <v/>
      </c>
      <c r="I37" s="63" t="str">
        <f>IF(J20="MENSUAL","JUNIO","")</f>
        <v/>
      </c>
      <c r="J37" s="63" t="str">
        <f>IF(J20="MENSUAL","JULIO","")</f>
        <v/>
      </c>
      <c r="K37" s="63" t="str">
        <f>IF(J20="MENSUAL","AGOSTO","")</f>
        <v/>
      </c>
      <c r="L37" s="63" t="str">
        <f>IF(J20="MENSUAL","SEPTIEMBRE","")</f>
        <v/>
      </c>
      <c r="M37" s="63" t="str">
        <f>IF(J20="MENSUAL","OCTUBRE","")</f>
        <v/>
      </c>
      <c r="N37" s="63" t="str">
        <f>IF(J20="MENSUAL","NOVIEMBRE","")</f>
        <v/>
      </c>
      <c r="O37" s="63" t="str">
        <f>IF(J20="MENSUAL","DICIEMBRE","")</f>
        <v/>
      </c>
      <c r="P37" s="26"/>
    </row>
    <row r="38" spans="2:16" s="27" customFormat="1" ht="37.5" customHeight="1" x14ac:dyDescent="0.25">
      <c r="B38" s="26"/>
      <c r="C38" s="61" t="str">
        <f>G18</f>
        <v>Total cuentas pagadas fechas establecidas</v>
      </c>
      <c r="D38" s="2">
        <v>255</v>
      </c>
      <c r="E38" s="2"/>
      <c r="F38" s="2"/>
      <c r="G38" s="2"/>
      <c r="H38" s="2"/>
      <c r="I38" s="2"/>
      <c r="J38" s="2"/>
      <c r="K38" s="2"/>
      <c r="L38" s="2"/>
      <c r="M38" s="2"/>
      <c r="N38" s="2"/>
      <c r="O38" s="2"/>
      <c r="P38" s="26"/>
    </row>
    <row r="39" spans="2:16" s="27" customFormat="1" ht="30" x14ac:dyDescent="0.25">
      <c r="B39" s="26"/>
      <c r="C39" s="61" t="str">
        <f>G19</f>
        <v>Total cuentas pagadas*100</v>
      </c>
      <c r="D39" s="2">
        <v>263</v>
      </c>
      <c r="E39" s="2"/>
      <c r="F39" s="2"/>
      <c r="G39" s="2"/>
      <c r="H39" s="2"/>
      <c r="I39" s="2"/>
      <c r="J39" s="2"/>
      <c r="K39" s="2"/>
      <c r="L39" s="2"/>
      <c r="M39" s="2"/>
      <c r="N39" s="2"/>
      <c r="O39" s="2"/>
      <c r="P39" s="28"/>
    </row>
    <row r="40" spans="2:16" s="27" customFormat="1" x14ac:dyDescent="0.25">
      <c r="B40" s="26"/>
      <c r="C40" s="3" t="s">
        <v>10</v>
      </c>
      <c r="D40" s="29">
        <f t="shared" ref="D40:O40" si="0">IFERROR(IF($E$17=1,D38/D39,IF($E$17=2,D38,"")),"")</f>
        <v>0.96958174904942962</v>
      </c>
      <c r="E40" s="29" t="str">
        <f t="shared" si="0"/>
        <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0.95</v>
      </c>
      <c r="F41" s="29">
        <f>IF(AND(N20="ANUAL",J20="MENSUAL"),N17/12+E41,IF(AND(N20="ANUAL",J20="TRIMESTRAL"),N17/4+E41,IF(AND(N20="SEMESTRAL",J20="MENSUAL"),N17/6+E41,IF(AND(N20="SEMESTRAL",J20="TRIMESTRAL"),N17/2,IF(AND(N20="TRIMESTRAL",J20="MENSUAL"),N17/3+E41,IF(AND(N20="TRIMESTRAL",J20="TRIMESTRAL"),N17,IF(AND(N20="MENSUAL",J20="MENSUAL"),N17,"")))))))</f>
        <v>0.95</v>
      </c>
      <c r="G41" s="29">
        <f>IF(AND(N20="ANUAL",J20="MENSUAL"),N17/12+F41,IF(AND(N20="ANUAL",J20="TRIMESTRAL"),N17/4+F41,IF(AND(N20="SEMESTRAL",J20="MENSUAL"),N17/6+F41,IF(AND(N20="SEMESTRAL",J20="TRIMESTRAL"),N17/2+F41,IF(AND(N20="TRIMESTRAL",J20="MENSUAL"),N17/3,IF(AND(N20="TRIMESTRAL",J20="TRIMESTRAL"),N17,IF(AND(N20="MENSUAL",J20="MENSUAL"),N17,"")))))))</f>
        <v>0.95</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r3qTvo4C8pQTxyQikEJ03IcgtLzJ9rssqxyAo+DDojqGZ8mGaemrg6XbqLy1uxY0AvjcSTVF84TKB+CXZ+jkcw==" saltValue="Kfjtp/MaZa23PVvUO1tfaw==" spinCount="100000" sheet="1" objects="1" scenarios="1"/>
  <customSheetViews>
    <customSheetView guid="{E72066E1-2E2A-4698-9EFF-16A0125F33B6}" scale="80" fitToPage="1" topLeftCell="A13">
      <selection activeCell="G18" sqref="G18:O18"/>
      <pageMargins left="0.7" right="0.7" top="0.75" bottom="0.75" header="0.3" footer="0.3"/>
      <pageSetup paperSize="5" scale="74" fitToHeight="0" orientation="landscape" r:id="rId1"/>
    </customSheetView>
    <customSheetView guid="{34CE63CC-8C1B-460F-A260-1A12A31AF742}" scale="80" fitToPage="1" topLeftCell="A13">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25:O28"/>
    <mergeCell ref="J29:O29"/>
    <mergeCell ref="J30:O32"/>
    <mergeCell ref="J33:O33"/>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4"/>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7.28515625" style="18" customWidth="1"/>
    <col min="5" max="5" width="16.85546875" style="18" customWidth="1"/>
    <col min="6" max="6" width="15.140625" style="18" customWidth="1"/>
    <col min="7" max="7" width="14" style="18" customWidth="1"/>
    <col min="8" max="8" width="20" style="18" bestFit="1" customWidth="1"/>
    <col min="9" max="9" width="17.71093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148</v>
      </c>
      <c r="L12" s="344"/>
      <c r="M12" s="344"/>
      <c r="N12" s="344"/>
      <c r="O12" s="344"/>
      <c r="P12" s="24"/>
    </row>
    <row r="13" spans="2:16" s="22" customFormat="1" x14ac:dyDescent="0.25">
      <c r="B13" s="24"/>
      <c r="C13" s="332" t="s">
        <v>55</v>
      </c>
      <c r="D13" s="332"/>
      <c r="E13" s="345" t="s">
        <v>45</v>
      </c>
      <c r="F13" s="346"/>
      <c r="G13" s="346"/>
      <c r="H13" s="346"/>
      <c r="I13" s="346"/>
      <c r="J13" s="346"/>
      <c r="K13" s="346"/>
      <c r="L13" s="346"/>
      <c r="M13" s="346"/>
      <c r="N13" s="346"/>
      <c r="O13" s="346"/>
      <c r="P13" s="24"/>
    </row>
    <row r="14" spans="2:16" s="22" customFormat="1" x14ac:dyDescent="0.25">
      <c r="B14" s="24"/>
      <c r="C14" s="332" t="s">
        <v>21</v>
      </c>
      <c r="D14" s="332"/>
      <c r="E14" s="345" t="s">
        <v>130</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0.9</v>
      </c>
      <c r="O17" s="363"/>
      <c r="P17" s="319"/>
    </row>
    <row r="18" spans="2:16" s="22" customFormat="1" ht="15.75" customHeight="1" x14ac:dyDescent="0.25">
      <c r="B18" s="24"/>
      <c r="C18" s="332" t="s">
        <v>2</v>
      </c>
      <c r="D18" s="332"/>
      <c r="E18" s="332" t="s">
        <v>24</v>
      </c>
      <c r="F18" s="332"/>
      <c r="G18" s="339" t="s">
        <v>103</v>
      </c>
      <c r="H18" s="331"/>
      <c r="I18" s="331"/>
      <c r="J18" s="331"/>
      <c r="K18" s="331"/>
      <c r="L18" s="331"/>
      <c r="M18" s="331"/>
      <c r="N18" s="331"/>
      <c r="O18" s="331"/>
      <c r="P18" s="319"/>
    </row>
    <row r="19" spans="2:16" s="22" customFormat="1" ht="15.75" customHeight="1" x14ac:dyDescent="0.25">
      <c r="B19" s="24"/>
      <c r="C19" s="332"/>
      <c r="D19" s="332"/>
      <c r="E19" s="332" t="s">
        <v>25</v>
      </c>
      <c r="F19" s="332"/>
      <c r="G19" s="339" t="s">
        <v>145</v>
      </c>
      <c r="H19" s="331"/>
      <c r="I19" s="331"/>
      <c r="J19" s="331"/>
      <c r="K19" s="331"/>
      <c r="L19" s="331"/>
      <c r="M19" s="331"/>
      <c r="N19" s="331"/>
      <c r="O19" s="331"/>
      <c r="P19" s="17"/>
    </row>
    <row r="20" spans="2:16" s="22" customFormat="1" ht="24.75" customHeight="1" x14ac:dyDescent="0.25">
      <c r="B20" s="24"/>
      <c r="C20" s="332" t="s">
        <v>12</v>
      </c>
      <c r="D20" s="332"/>
      <c r="E20" s="302" t="s">
        <v>146</v>
      </c>
      <c r="F20" s="302"/>
      <c r="G20" s="332" t="s">
        <v>5</v>
      </c>
      <c r="H20" s="332"/>
      <c r="I20" s="332"/>
      <c r="J20" s="331" t="s">
        <v>15</v>
      </c>
      <c r="K20" s="331"/>
      <c r="L20" s="332" t="s">
        <v>17</v>
      </c>
      <c r="M20" s="332"/>
      <c r="N20" s="331" t="s">
        <v>16</v>
      </c>
      <c r="O20" s="331"/>
      <c r="P20" s="17"/>
    </row>
    <row r="21" spans="2:16" s="22" customFormat="1" ht="24.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32.25" customHeight="1" x14ac:dyDescent="0.25">
      <c r="B25" s="24"/>
      <c r="C25" s="315"/>
      <c r="D25" s="315"/>
      <c r="E25" s="315"/>
      <c r="F25" s="315"/>
      <c r="G25" s="315"/>
      <c r="H25" s="315"/>
      <c r="I25" s="316"/>
      <c r="J25" s="320"/>
      <c r="K25" s="321"/>
      <c r="L25" s="321"/>
      <c r="M25" s="321"/>
      <c r="N25" s="321"/>
      <c r="O25" s="321"/>
      <c r="P25" s="319"/>
    </row>
    <row r="26" spans="2:16" s="22" customFormat="1" ht="39" customHeight="1" x14ac:dyDescent="0.25">
      <c r="B26" s="24"/>
      <c r="C26" s="315"/>
      <c r="D26" s="315"/>
      <c r="E26" s="315"/>
      <c r="F26" s="315"/>
      <c r="G26" s="315"/>
      <c r="H26" s="315"/>
      <c r="I26" s="316"/>
      <c r="J26" s="322"/>
      <c r="K26" s="323"/>
      <c r="L26" s="323"/>
      <c r="M26" s="323"/>
      <c r="N26" s="323"/>
      <c r="O26" s="323"/>
      <c r="P26" s="24"/>
    </row>
    <row r="27" spans="2:16" s="22" customFormat="1" ht="30" customHeight="1" x14ac:dyDescent="0.25">
      <c r="B27" s="24"/>
      <c r="C27" s="315"/>
      <c r="D27" s="315"/>
      <c r="E27" s="315"/>
      <c r="F27" s="315"/>
      <c r="G27" s="315"/>
      <c r="H27" s="315"/>
      <c r="I27" s="316"/>
      <c r="J27" s="322"/>
      <c r="K27" s="323"/>
      <c r="L27" s="323"/>
      <c r="M27" s="323"/>
      <c r="N27" s="323"/>
      <c r="O27" s="323"/>
      <c r="P27" s="24"/>
    </row>
    <row r="28" spans="2:16" s="22" customFormat="1" ht="34.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5.75" customHeight="1" x14ac:dyDescent="0.25">
      <c r="B30" s="24"/>
      <c r="C30" s="315"/>
      <c r="D30" s="315"/>
      <c r="E30" s="315"/>
      <c r="F30" s="315"/>
      <c r="G30" s="315"/>
      <c r="H30" s="315"/>
      <c r="I30" s="316"/>
      <c r="J30" s="393"/>
      <c r="K30" s="393"/>
      <c r="L30" s="393"/>
      <c r="M30" s="393"/>
      <c r="N30" s="393"/>
      <c r="O30" s="479"/>
      <c r="P30" s="24"/>
    </row>
    <row r="31" spans="2:16" s="22" customFormat="1" ht="15.75" customHeight="1" x14ac:dyDescent="0.25">
      <c r="B31" s="24"/>
      <c r="C31" s="315"/>
      <c r="D31" s="315"/>
      <c r="E31" s="315"/>
      <c r="F31" s="315"/>
      <c r="G31" s="315"/>
      <c r="H31" s="315"/>
      <c r="I31" s="316"/>
      <c r="J31" s="393"/>
      <c r="K31" s="393"/>
      <c r="L31" s="393"/>
      <c r="M31" s="393"/>
      <c r="N31" s="393"/>
      <c r="O31" s="479"/>
      <c r="P31" s="24"/>
    </row>
    <row r="32" spans="2:16" s="22" customFormat="1" ht="15.75" customHeight="1" x14ac:dyDescent="0.25">
      <c r="B32" s="24"/>
      <c r="C32" s="315"/>
      <c r="D32" s="315"/>
      <c r="E32" s="315"/>
      <c r="F32" s="315"/>
      <c r="G32" s="315"/>
      <c r="H32" s="315"/>
      <c r="I32" s="316"/>
      <c r="J32" s="393"/>
      <c r="K32" s="393"/>
      <c r="L32" s="393"/>
      <c r="M32" s="393"/>
      <c r="N32" s="393"/>
      <c r="O32" s="479"/>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6.5" customHeight="1" x14ac:dyDescent="0.25">
      <c r="B34" s="24"/>
      <c r="C34" s="315"/>
      <c r="D34" s="315"/>
      <c r="E34" s="315"/>
      <c r="F34" s="315"/>
      <c r="G34" s="315"/>
      <c r="H34" s="315"/>
      <c r="I34" s="316"/>
      <c r="J34" s="330" t="s">
        <v>225</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62" t="s">
        <v>8</v>
      </c>
      <c r="D37" s="63" t="str">
        <f>IF(J20="MENSUAL","ENERO",IF(J20="TRIMESTRAL","MARZO",IF(J20="SEMESTRAL","JUNIO",IF(J20="ANUAL",2017,""))))</f>
        <v>JUNIO</v>
      </c>
      <c r="E37" s="63" t="str">
        <f>IF(J20="MENSUAL","FEBRERO",IF(J20="TRIMESTRAL","JUNIO",IF(J20="SEMESTRAL","DICIEMBRE","")))</f>
        <v>DICIEMBRE</v>
      </c>
      <c r="F37" s="63" t="str">
        <f>IF(J20="MENSUAL","MARZO",IF(J20="TRIMESTRAL","SEPTIEMBRE",""))</f>
        <v/>
      </c>
      <c r="G37" s="63" t="str">
        <f>IF(J20="MENSUAL","ABRIL",IF(J20="TRIMESTRAL","DICIEMBRE",""))</f>
        <v/>
      </c>
      <c r="H37" s="63" t="str">
        <f>IF(J20="MENSUAL","MAYO","")</f>
        <v/>
      </c>
      <c r="I37" s="63" t="str">
        <f>IF(J20="MENSUAL","JUNIO","")</f>
        <v/>
      </c>
      <c r="J37" s="63" t="str">
        <f>IF(J20="MENSUAL","JULIO","")</f>
        <v/>
      </c>
      <c r="K37" s="63" t="str">
        <f>IF(J20="MENSUAL","AGOSTO","")</f>
        <v/>
      </c>
      <c r="L37" s="63" t="str">
        <f>IF(J20="MENSUAL","SEPTIEMBRE","")</f>
        <v/>
      </c>
      <c r="M37" s="63" t="str">
        <f>IF(J20="MENSUAL","OCTUBRE","")</f>
        <v/>
      </c>
      <c r="N37" s="63" t="str">
        <f>IF(J20="MENSUAL","NOVIEMBRE","")</f>
        <v/>
      </c>
      <c r="O37" s="63" t="str">
        <f>IF(J20="MENSUAL","DICIEMBRE","")</f>
        <v/>
      </c>
      <c r="P37" s="26"/>
    </row>
    <row r="38" spans="2:16" s="27" customFormat="1" ht="37.5" customHeight="1" x14ac:dyDescent="0.25">
      <c r="B38" s="26"/>
      <c r="C38" s="61" t="str">
        <f>G18</f>
        <v>Total cartera recuperada</v>
      </c>
      <c r="D38" s="116"/>
      <c r="E38" s="116"/>
      <c r="F38" s="2"/>
      <c r="G38" s="111"/>
      <c r="H38" s="112"/>
      <c r="I38" s="115"/>
      <c r="J38" s="2"/>
      <c r="K38" s="2"/>
      <c r="L38" s="2"/>
      <c r="M38" s="2"/>
      <c r="N38" s="2"/>
      <c r="O38" s="2"/>
      <c r="P38" s="26"/>
    </row>
    <row r="39" spans="2:16" s="27" customFormat="1" ht="30" x14ac:dyDescent="0.25">
      <c r="B39" s="26"/>
      <c r="C39" s="61" t="str">
        <f>G19</f>
        <v>Total cartera por matriculas*100</v>
      </c>
      <c r="D39" s="116"/>
      <c r="E39" s="116"/>
      <c r="F39" s="2"/>
      <c r="G39" s="113"/>
      <c r="H39" s="112"/>
      <c r="I39" s="112"/>
      <c r="J39" s="2"/>
      <c r="K39" s="2"/>
      <c r="L39" s="2"/>
      <c r="M39" s="2"/>
      <c r="N39" s="2"/>
      <c r="O39" s="2"/>
      <c r="P39" s="28"/>
    </row>
    <row r="40" spans="2:16" s="27" customFormat="1" x14ac:dyDescent="0.25">
      <c r="B40" s="26"/>
      <c r="C40" s="3" t="s">
        <v>10</v>
      </c>
      <c r="D40" s="117" t="str">
        <f>IFERROR(IF($E$17=1,D38/D39,IF($E$17=2,D38,"")),"")</f>
        <v/>
      </c>
      <c r="E40" s="117" t="str">
        <f t="shared" ref="E40:O40" si="0">IFERROR(IF($E$17=1,E38/E39,IF($E$17=2,E38,"")),"")</f>
        <v/>
      </c>
      <c r="F40" s="29" t="str">
        <f t="shared" si="0"/>
        <v/>
      </c>
      <c r="G40" s="114" t="str">
        <f t="shared" si="0"/>
        <v/>
      </c>
      <c r="H40" s="114" t="str">
        <f t="shared" si="0"/>
        <v/>
      </c>
      <c r="I40" s="114"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11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0.45</v>
      </c>
      <c r="E41" s="117">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v>
      </c>
      <c r="F41" s="29" t="str">
        <f>IF(AND(N20="ANUAL",J20="MENSUAL"),N17/12+E41,IF(AND(N20="ANUAL",J20="TRIMESTRAL"),N17/4+E41,IF(AND(N20="SEMESTRAL",J20="MENSUAL"),N17/6+E41,IF(AND(N20="SEMESTRAL",J20="TRIMESTRAL"),N17/2,IF(AND(N20="TRIMESTRAL",J20="MENSUAL"),N17/3+E41,IF(AND(N20="TRIMESTRAL",J20="TRIMESTRAL"),N17,IF(AND(N20="MENSUAL",J20="MENSUAL"),N17,"")))))))</f>
        <v/>
      </c>
      <c r="G41" s="29" t="str">
        <f>IF(AND(N20="ANUAL",J20="MENSUAL"),N17/12+F41,IF(AND(N20="ANUAL",J20="TRIMESTRAL"),N17/4+F41,IF(AND(N20="SEMESTRAL",J20="MENSUAL"),N17/6+F41,IF(AND(N20="SEMESTRAL",J20="TRIMESTRAL"),N17/2+F41,IF(AND(N20="TRIMESTRAL",J20="MENSUAL"),N17/3,IF(AND(N20="TRIMESTRAL",J20="TRIMESTRAL"),N17,IF(AND(N20="MENSUAL",J20="MENSUAL"),N17,"")))))))</f>
        <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UvotR27O6qzfvwGW5Mbk/iwLCe5+JiiYktuard+Ajaqq3bDQotC8h0d3bB/GgVpAHNymBqTKSrSFK+c5UZMnyQ==" saltValue="mTHjFIbtUzjeULWRbpWX+g=="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E17:G17"/>
    <mergeCell ref="J17:K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25:O28"/>
    <mergeCell ref="J29:O29"/>
    <mergeCell ref="J30:O32"/>
    <mergeCell ref="J33:O33"/>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1"/>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20.140625" style="18" customWidth="1"/>
    <col min="5" max="5" width="17.7109375" style="18" customWidth="1"/>
    <col min="6" max="6" width="16.7109375" style="18" customWidth="1"/>
    <col min="7" max="7" width="17.140625" style="18" customWidth="1"/>
    <col min="8" max="8" width="16.140625" style="18" customWidth="1"/>
    <col min="9" max="9" width="15.42578125" style="18" customWidth="1"/>
    <col min="10" max="10" width="14.285156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149</v>
      </c>
      <c r="L12" s="344"/>
      <c r="M12" s="344"/>
      <c r="N12" s="344"/>
      <c r="O12" s="344"/>
      <c r="P12" s="24"/>
    </row>
    <row r="13" spans="2:16" s="22" customFormat="1" x14ac:dyDescent="0.25">
      <c r="B13" s="24"/>
      <c r="C13" s="502" t="s">
        <v>55</v>
      </c>
      <c r="D13" s="502"/>
      <c r="E13" s="345" t="s">
        <v>45</v>
      </c>
      <c r="F13" s="346"/>
      <c r="G13" s="346"/>
      <c r="H13" s="346"/>
      <c r="I13" s="346"/>
      <c r="J13" s="346"/>
      <c r="K13" s="346"/>
      <c r="L13" s="346"/>
      <c r="M13" s="346"/>
      <c r="N13" s="346"/>
      <c r="O13" s="346"/>
      <c r="P13" s="24"/>
    </row>
    <row r="14" spans="2:16" s="22" customFormat="1" x14ac:dyDescent="0.25">
      <c r="B14" s="24"/>
      <c r="C14" s="502" t="s">
        <v>21</v>
      </c>
      <c r="D14" s="502"/>
      <c r="E14" s="345" t="s">
        <v>130</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0.97</v>
      </c>
      <c r="O17" s="363"/>
      <c r="P17" s="319"/>
    </row>
    <row r="18" spans="2:16" s="22" customFormat="1" ht="15.75" customHeight="1" x14ac:dyDescent="0.25">
      <c r="B18" s="24"/>
      <c r="C18" s="332" t="s">
        <v>2</v>
      </c>
      <c r="D18" s="332"/>
      <c r="E18" s="332" t="s">
        <v>24</v>
      </c>
      <c r="F18" s="332"/>
      <c r="G18" s="339" t="s">
        <v>475</v>
      </c>
      <c r="H18" s="331"/>
      <c r="I18" s="331"/>
      <c r="J18" s="331"/>
      <c r="K18" s="331"/>
      <c r="L18" s="331"/>
      <c r="M18" s="331"/>
      <c r="N18" s="331"/>
      <c r="O18" s="331"/>
      <c r="P18" s="319"/>
    </row>
    <row r="19" spans="2:16" s="22" customFormat="1" ht="15.75" customHeight="1" x14ac:dyDescent="0.25">
      <c r="B19" s="24"/>
      <c r="C19" s="332"/>
      <c r="D19" s="332"/>
      <c r="E19" s="332" t="s">
        <v>25</v>
      </c>
      <c r="F19" s="332"/>
      <c r="G19" s="339" t="s">
        <v>476</v>
      </c>
      <c r="H19" s="331"/>
      <c r="I19" s="331"/>
      <c r="J19" s="331"/>
      <c r="K19" s="331"/>
      <c r="L19" s="331"/>
      <c r="M19" s="331"/>
      <c r="N19" s="331"/>
      <c r="O19" s="331"/>
      <c r="P19" s="17"/>
    </row>
    <row r="20" spans="2:16" s="22" customFormat="1" ht="25.5" customHeight="1" x14ac:dyDescent="0.25">
      <c r="B20" s="24"/>
      <c r="C20" s="332" t="s">
        <v>12</v>
      </c>
      <c r="D20" s="332"/>
      <c r="E20" s="334" t="s">
        <v>147</v>
      </c>
      <c r="F20" s="334"/>
      <c r="G20" s="332" t="s">
        <v>5</v>
      </c>
      <c r="H20" s="332"/>
      <c r="I20" s="332"/>
      <c r="J20" s="331" t="s">
        <v>228</v>
      </c>
      <c r="K20" s="331"/>
      <c r="L20" s="332" t="s">
        <v>17</v>
      </c>
      <c r="M20" s="332"/>
      <c r="N20" s="331" t="s">
        <v>228</v>
      </c>
      <c r="O20" s="331"/>
      <c r="P20" s="17"/>
    </row>
    <row r="21" spans="2:16" s="22" customFormat="1" ht="25.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223"/>
      <c r="F22" s="223"/>
      <c r="G22" s="15"/>
      <c r="H22" s="15"/>
      <c r="I22" s="15"/>
      <c r="J22" s="223"/>
      <c r="K22" s="223"/>
      <c r="L22" s="15"/>
      <c r="M22" s="15"/>
      <c r="N22" s="223"/>
      <c r="O22" s="223"/>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t="s">
        <v>488</v>
      </c>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6.5" customHeight="1" x14ac:dyDescent="0.25">
      <c r="B29" s="24"/>
      <c r="C29" s="315"/>
      <c r="D29" s="315"/>
      <c r="E29" s="315"/>
      <c r="F29" s="315"/>
      <c r="G29" s="315"/>
      <c r="H29" s="315"/>
      <c r="I29" s="316"/>
      <c r="J29" s="324"/>
      <c r="K29" s="325"/>
      <c r="L29" s="325"/>
      <c r="M29" s="325"/>
      <c r="N29" s="325"/>
      <c r="O29" s="325"/>
      <c r="P29" s="24"/>
    </row>
    <row r="30" spans="2:16" s="22" customFormat="1" ht="15.75" customHeight="1" x14ac:dyDescent="0.25">
      <c r="B30" s="24"/>
      <c r="C30" s="315"/>
      <c r="D30" s="315"/>
      <c r="E30" s="315"/>
      <c r="F30" s="315"/>
      <c r="G30" s="315"/>
      <c r="H30" s="315"/>
      <c r="I30" s="316"/>
      <c r="J30" s="326" t="s">
        <v>61</v>
      </c>
      <c r="K30" s="327"/>
      <c r="L30" s="327"/>
      <c r="M30" s="327"/>
      <c r="N30" s="327"/>
      <c r="O30" s="327"/>
      <c r="P30" s="24"/>
    </row>
    <row r="31" spans="2:16" s="22" customFormat="1" ht="16.5" customHeight="1" x14ac:dyDescent="0.25">
      <c r="B31" s="24"/>
      <c r="C31" s="315"/>
      <c r="D31" s="315"/>
      <c r="E31" s="315"/>
      <c r="F31" s="315"/>
      <c r="G31" s="315"/>
      <c r="H31" s="315"/>
      <c r="I31" s="316"/>
      <c r="J31" s="320" t="s">
        <v>507</v>
      </c>
      <c r="K31" s="321"/>
      <c r="L31" s="321"/>
      <c r="M31" s="321"/>
      <c r="N31" s="321"/>
      <c r="O31" s="321"/>
      <c r="P31" s="24"/>
    </row>
    <row r="32" spans="2:16" s="22" customFormat="1" ht="15.75" customHeight="1" x14ac:dyDescent="0.25">
      <c r="B32" s="24"/>
      <c r="C32" s="315"/>
      <c r="D32" s="315"/>
      <c r="E32" s="315"/>
      <c r="F32" s="315"/>
      <c r="G32" s="315"/>
      <c r="H32" s="315"/>
      <c r="I32" s="316"/>
      <c r="J32" s="322"/>
      <c r="K32" s="323"/>
      <c r="L32" s="323"/>
      <c r="M32" s="323"/>
      <c r="N32" s="323"/>
      <c r="O32" s="323"/>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5.75" customHeight="1" x14ac:dyDescent="0.25">
      <c r="B37" s="24"/>
      <c r="C37" s="315"/>
      <c r="D37" s="315"/>
      <c r="E37" s="315"/>
      <c r="F37" s="315"/>
      <c r="G37" s="315"/>
      <c r="H37" s="315"/>
      <c r="I37" s="316"/>
      <c r="J37" s="326" t="s">
        <v>163</v>
      </c>
      <c r="K37" s="327"/>
      <c r="L37" s="327"/>
      <c r="M37" s="327"/>
      <c r="N37" s="327"/>
      <c r="O37" s="327"/>
      <c r="P37" s="24"/>
    </row>
    <row r="38" spans="2:16" s="22" customFormat="1" ht="16.5" customHeight="1" x14ac:dyDescent="0.25">
      <c r="B38" s="24"/>
      <c r="C38" s="315"/>
      <c r="D38" s="315"/>
      <c r="E38" s="315"/>
      <c r="F38" s="315"/>
      <c r="G38" s="315"/>
      <c r="H38" s="315"/>
      <c r="I38" s="316"/>
      <c r="J38" s="330" t="s">
        <v>130</v>
      </c>
      <c r="K38" s="321"/>
      <c r="L38" s="321"/>
      <c r="M38" s="321"/>
      <c r="N38" s="321"/>
      <c r="O38" s="321"/>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10" t="s">
        <v>9</v>
      </c>
      <c r="D40" s="311"/>
      <c r="E40" s="311"/>
      <c r="F40" s="311"/>
      <c r="G40" s="311"/>
      <c r="H40" s="311"/>
      <c r="I40" s="311"/>
      <c r="J40" s="311"/>
      <c r="K40" s="311"/>
      <c r="L40" s="311"/>
      <c r="M40" s="311"/>
      <c r="N40" s="311"/>
      <c r="O40" s="312"/>
      <c r="P40" s="26"/>
    </row>
    <row r="41" spans="2:16" s="27" customFormat="1" x14ac:dyDescent="0.25">
      <c r="B41" s="26"/>
      <c r="C41" s="220" t="s">
        <v>8</v>
      </c>
      <c r="D41" s="219" t="str">
        <f>IF(J20="MENSUAL","ENERO",IF(J20="BIMENSUAL","FEBRERO",IF(J20="TRIMESTRAL","MARZO",IF(J20="SEMESTRAL","JUNIO",IF(J20="ANUAL",2017,"")))))</f>
        <v>FEBRERO</v>
      </c>
      <c r="E41" s="219" t="str">
        <f>IF(J20="MENSUAL","FEBRERO",IF(J20="BIMENSUAL","ABRIL",IF(J20="TRIMESTRAL","JUNIO",IF(J20="SEMESTRAL","DICIEMBRE",""))))</f>
        <v>ABRIL</v>
      </c>
      <c r="F41" s="219" t="str">
        <f>IF(J20="MENSUAL","MARZO",IF(J20="BIMENSUAL","JUNIO",IF(J20="TRIMESTRAL","SEPTIEMBRE","")))</f>
        <v>JUNIO</v>
      </c>
      <c r="G41" s="219" t="str">
        <f>IF(J20="MENSUAL","ABRIL",IF(J20="BIMENSUAL","AGOSTO",IF(J20="TRIMESTRAL","DICIEMBRE","")))</f>
        <v>AGOSTO</v>
      </c>
      <c r="H41" s="219" t="str">
        <f>IF(J20="MENSUAL","MAYO",IF(J20="BIMENSUAL","OCTUBRE",""))</f>
        <v>OCTUBRE</v>
      </c>
      <c r="I41" s="219" t="str">
        <f>IF(J20="MENSUAL","JUNIO",IF(J20="BIMENSUAL","DICIEMBRE",""))</f>
        <v>DICIEMBRE</v>
      </c>
      <c r="J41" s="219" t="str">
        <f>IF(J20="MENSUAL","JULIO","")</f>
        <v/>
      </c>
      <c r="K41" s="219" t="str">
        <f>IF(J20="MENSUAL","AGOSTO","")</f>
        <v/>
      </c>
      <c r="L41" s="219" t="str">
        <f>IF(J20="MENSUAL","SEPTIEMBRE","")</f>
        <v/>
      </c>
      <c r="M41" s="219" t="str">
        <f>IF(J20="MENSUAL","OCTUBRE","")</f>
        <v/>
      </c>
      <c r="N41" s="219" t="str">
        <f>IF(J20="MENSUAL","NOVIEMBRE","")</f>
        <v/>
      </c>
      <c r="O41" s="219" t="str">
        <f>IF(J20="MENSUAL","DICIEMBRE","")</f>
        <v/>
      </c>
      <c r="P41" s="26"/>
    </row>
    <row r="42" spans="2:16" s="27" customFormat="1" ht="37.5" customHeight="1" x14ac:dyDescent="0.25">
      <c r="B42" s="26"/>
      <c r="C42" s="221" t="str">
        <f>G18</f>
        <v>Total  IVA recuperado</v>
      </c>
      <c r="D42" s="225">
        <v>126373238</v>
      </c>
      <c r="E42" s="133"/>
      <c r="F42" s="133"/>
      <c r="G42" s="134"/>
      <c r="H42" s="139"/>
      <c r="I42" s="139"/>
      <c r="J42" s="2"/>
      <c r="K42" s="2"/>
      <c r="L42" s="2"/>
      <c r="M42" s="2"/>
      <c r="N42" s="2"/>
      <c r="O42" s="2"/>
      <c r="P42" s="26"/>
    </row>
    <row r="43" spans="2:16" s="27" customFormat="1" x14ac:dyDescent="0.25">
      <c r="B43" s="26"/>
      <c r="C43" s="221" t="str">
        <f>G19</f>
        <v>Total  IVA cobrado *100</v>
      </c>
      <c r="D43" s="225">
        <v>126373238</v>
      </c>
      <c r="E43" s="133"/>
      <c r="F43" s="133"/>
      <c r="G43" s="134"/>
      <c r="H43" s="139"/>
      <c r="I43" s="139"/>
      <c r="J43" s="2"/>
      <c r="K43" s="2"/>
      <c r="L43" s="2"/>
      <c r="M43" s="2"/>
      <c r="N43" s="2"/>
      <c r="O43" s="2"/>
      <c r="P43" s="28"/>
    </row>
    <row r="44" spans="2:16" s="123" customFormat="1" x14ac:dyDescent="0.25">
      <c r="B44" s="120"/>
      <c r="C44" s="121" t="s">
        <v>10</v>
      </c>
      <c r="D44" s="218">
        <f>IFERROR(IF($E$17=1,D42/D43,IF($E$17=2,D42,"")),"")</f>
        <v>1</v>
      </c>
      <c r="E44" s="224" t="str">
        <f t="shared" ref="E44:O44" si="0">IFERROR(IF($E$17=1,E42/E43,IF($E$17=2,E42,"")),"")</f>
        <v/>
      </c>
      <c r="F44" s="137" t="str">
        <f>IFERROR(IF($E$17=1,F42/F43,IF($E$17=2,F42,"")),"")</f>
        <v/>
      </c>
      <c r="G44" s="122" t="str">
        <f t="shared" si="0"/>
        <v/>
      </c>
      <c r="H44" s="122" t="str">
        <f t="shared" si="0"/>
        <v/>
      </c>
      <c r="I44" s="122" t="str">
        <f t="shared" si="0"/>
        <v/>
      </c>
      <c r="J44" s="84" t="str">
        <f t="shared" si="0"/>
        <v/>
      </c>
      <c r="K44" s="84" t="str">
        <f t="shared" si="0"/>
        <v/>
      </c>
      <c r="L44" s="84" t="str">
        <f t="shared" si="0"/>
        <v/>
      </c>
      <c r="M44" s="84" t="str">
        <f t="shared" si="0"/>
        <v/>
      </c>
      <c r="N44" s="84" t="str">
        <f t="shared" si="0"/>
        <v/>
      </c>
      <c r="O44" s="84" t="str">
        <f t="shared" si="0"/>
        <v/>
      </c>
      <c r="P44" s="120"/>
    </row>
    <row r="45" spans="2:16" s="27" customFormat="1" x14ac:dyDescent="0.25">
      <c r="B45" s="26"/>
      <c r="C45" s="4" t="s">
        <v>22</v>
      </c>
      <c r="D45" s="117">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FRECUENCIAS",IF(AND(N20="TRIMESTRAL",J20="MENSUAL"),N17/3,IF(AND(N20="TRIMESTRAL",J20="TRIMESTRAL"),N17,IF(AND(N20="BIMENSUAL",J20="BIMENSUAL"),N17,IF(AND(N20="TRIMESTRAL",J20="SEMESTRAL"),"REVISAR FRECUENCIAS",IF(AND(N20="TRIMESTRAL",J20="ANUAL"),"REVISAR FRECUENCIAS",IF(AND(N20="MENSUAL",J20="MENSUAL"),N17,IF(AND(N20="MENSUAL",J20="TRIMESTRAL"),"REVISAR FRECUENCIAS",IF(AND(N20="MENSUAL",J20="SEMESTRAL"),"REVISAR FRECUENCIAS",IF(AND(N20="MENSUAL",J20="ANUAL"),"REVISAR FRECUENCIAS","")))))))))))))))))</f>
        <v>0.97</v>
      </c>
      <c r="E45" s="117">
        <f>IF(AND(N20="ANUAL",J20="MENSUAL"),N17/12+D45,IF(AND(N20="ANUAL",J20="TRIMESTRAL"),N17/4+D45,IF(AND(N20="ANUAL",J20="SEMESTRAL"),N17/2+D45,IF(AND(N20="SEMESTRAL",J20="MENSUAL"),N17/6+D45,IF(AND(N20="SEMESTRAL",J20="TRIMESTRAL"),N17/2+D45,IF(AND(N20="SEMESTRAL",J20="SEMESTRAL"),N17,IF(AND(N20="TRIMESTRAL",J20="MENSUAL"),N17/3+D45,IF(AND(N20="TRIMESTRAL",J20="TRIMESTRAL"),N17,IF(AND(N20="BIMENSUAL",J20="BIMENSUAL"),N17,IF(AND(N20="MENSUAL",J20="MENSUAL"),N17,""))))))))))</f>
        <v>0.97</v>
      </c>
      <c r="F45" s="29">
        <f>IF(AND(N20="ANUAL",J20="MENSUAL"),N17/12+E45,IF(AND(N20="ANUAL",J20="TRIMESTRAL"),N17/4+E45,IF(AND(N20="SEMESTRAL",J20="MENSUAL"),N17/6+E45,IF(AND(N20="SEMESTRAL",J20="TRIMESTRAL"),N17/2,IF(AND(N20="TRIMESTRAL",J20="MENSUAL"),N17/3+E45,IF(AND(N20="TRIMESTRAL",J20="TRIMESTRAL"),N17,IF(AND(N20="BIMENSUAL",J20="BIMENSUAL"),N17,IF(AND(N20="MENSUAL",J20="MENSUAL"),N17,""))))))))</f>
        <v>0.97</v>
      </c>
      <c r="G45" s="29">
        <f>IF(AND(N20="ANUAL",J20="MENSUAL"),N17/12+F45,IF(AND(N20="ANUAL",J20="TRIMESTRAL"),N17/4+F45,IF(AND(N20="SEMESTRAL",J20="MENSUAL"),N17/6+F45,IF(AND(N20="SEMESTRAL",J20="TRIMESTRAL"),N17/2+F45,IF(AND(N20="TRIMESTRAL",J20="MENSUAL"),N17/3,IF(AND(N20="TRIMESTRAL",J20="TRIMESTRAL"),N17,IF(AND(N20="BIMENSUAL",J20="BIMENSUAL"),N17,IF(AND(N20="MENSUAL",J20="MENSUAL"),N17,""))))))))</f>
        <v>0.97</v>
      </c>
      <c r="H45" s="29">
        <f>IF(AND($N$20="ANUAL",$J$20="MENSUAL"),$N$17/12+G45,IF(AND(N20="SEMESTRAL",J20="MENSUAL"),N17/6+G45,IF(AND(N20="TRIMESTRAL",J20="MENSUAL"),N17/3+G45,IF(AND(N20="MENSUAL",J20="MENSUAL"),N17,IF(AND(N20="BIMENSUAL",J20="BIMENSUAL"),N17,"")))))</f>
        <v>0.97</v>
      </c>
      <c r="I45" s="29">
        <f>IF(AND($N$20="ANUAL",$J$20="MENSUAL"),$N$17/12+H45,IF(AND(N20="SEMESTRAL",J20="MENSUAL"),N17/6+H45,IF(AND(N20="TRIMESTRAL",J20="MENSUAL"),N17/3+H45,IF(AND(N20="MENSUAL",J20="MENSUAL"),N17,IF(AND(N20="BIMENSUAL",J20="BIMENSUAL"),N17,"")))))</f>
        <v>0.97</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row r="49" spans="5:5" x14ac:dyDescent="0.2">
      <c r="E49" s="136"/>
    </row>
    <row r="50" spans="5:5" x14ac:dyDescent="0.2">
      <c r="E50" s="136"/>
    </row>
    <row r="51" spans="5:5" x14ac:dyDescent="0.2">
      <c r="E51" s="138"/>
    </row>
  </sheetData>
  <sheetProtection algorithmName="SHA-512" hashValue="U09S8pa827Q7KczVJsxHCwlsNxxdapB6ZN2PEADo2vbWW1hVJVFgGia19JkS0455s9HdIqiP+gZg/wXSgZT1mw==" saltValue="AUDVIwuvYtcMI6EHjh3H0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0:O40"/>
    <mergeCell ref="C23:O23"/>
    <mergeCell ref="C24:I38"/>
    <mergeCell ref="J24:O24"/>
    <mergeCell ref="J38:O38"/>
    <mergeCell ref="N20:O21"/>
    <mergeCell ref="C20:D21"/>
    <mergeCell ref="E20:F21"/>
    <mergeCell ref="G20:I21"/>
    <mergeCell ref="P24:P25"/>
    <mergeCell ref="J25:O29"/>
    <mergeCell ref="J30:O30"/>
    <mergeCell ref="J31:O36"/>
    <mergeCell ref="J37:O37"/>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05953" r:id="rId4"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1405954" r:id="rId5" name="Option Button 2">
              <controlPr defaultSize="0" autoFill="0" autoLine="0" autoPict="0">
                <anchor moveWithCells="1">
                  <from>
                    <xdr:col>4</xdr:col>
                    <xdr:colOff>209550</xdr:colOff>
                    <xdr:row>16</xdr:row>
                    <xdr:rowOff>209550</xdr:rowOff>
                  </from>
                  <to>
                    <xdr:col>5</xdr:col>
                    <xdr:colOff>180975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[6]ITEM!#REF!</xm:f>
          </x14:formula1>
          <xm:sqref>N20:O21 J20:K21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389</v>
      </c>
      <c r="L12" s="344"/>
      <c r="M12" s="344"/>
      <c r="N12" s="344"/>
      <c r="O12" s="344"/>
      <c r="P12" s="24"/>
    </row>
    <row r="13" spans="2:16" s="22" customFormat="1" x14ac:dyDescent="0.25">
      <c r="B13" s="24"/>
      <c r="C13" s="332" t="s">
        <v>55</v>
      </c>
      <c r="D13" s="332"/>
      <c r="E13" s="345" t="s">
        <v>381</v>
      </c>
      <c r="F13" s="346"/>
      <c r="G13" s="346"/>
      <c r="H13" s="346"/>
      <c r="I13" s="346"/>
      <c r="J13" s="346"/>
      <c r="K13" s="346"/>
      <c r="L13" s="346"/>
      <c r="M13" s="346"/>
      <c r="N13" s="346"/>
      <c r="O13" s="346"/>
      <c r="P13" s="24"/>
    </row>
    <row r="14" spans="2:16" s="22" customFormat="1" x14ac:dyDescent="0.25">
      <c r="B14" s="24"/>
      <c r="C14" s="332" t="s">
        <v>21</v>
      </c>
      <c r="D14" s="332"/>
      <c r="E14" s="345" t="s">
        <v>508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63">
        <v>1</v>
      </c>
      <c r="O17" s="363"/>
      <c r="P17" s="319"/>
    </row>
    <row r="18" spans="2:16" s="22" customFormat="1" ht="15.75" customHeight="1" x14ac:dyDescent="0.25">
      <c r="B18" s="24"/>
      <c r="C18" s="332" t="s">
        <v>2</v>
      </c>
      <c r="D18" s="332"/>
      <c r="E18" s="332" t="s">
        <v>24</v>
      </c>
      <c r="F18" s="332"/>
      <c r="G18" s="339" t="s">
        <v>388</v>
      </c>
      <c r="H18" s="331"/>
      <c r="I18" s="331"/>
      <c r="J18" s="331"/>
      <c r="K18" s="331"/>
      <c r="L18" s="331"/>
      <c r="M18" s="331"/>
      <c r="N18" s="331"/>
      <c r="O18" s="331"/>
      <c r="P18" s="319"/>
    </row>
    <row r="19" spans="2:16" s="22" customFormat="1" ht="15.75" customHeight="1" x14ac:dyDescent="0.25">
      <c r="B19" s="24"/>
      <c r="C19" s="332"/>
      <c r="D19" s="332"/>
      <c r="E19" s="332" t="s">
        <v>25</v>
      </c>
      <c r="F19" s="332"/>
      <c r="G19" s="339" t="s">
        <v>387</v>
      </c>
      <c r="H19" s="331"/>
      <c r="I19" s="331"/>
      <c r="J19" s="331"/>
      <c r="K19" s="331"/>
      <c r="L19" s="331"/>
      <c r="M19" s="331"/>
      <c r="N19" s="331"/>
      <c r="O19" s="331"/>
      <c r="P19" s="17"/>
    </row>
    <row r="20" spans="2:16" s="22" customFormat="1" ht="34.5" customHeight="1" x14ac:dyDescent="0.25">
      <c r="B20" s="24"/>
      <c r="C20" s="332" t="s">
        <v>12</v>
      </c>
      <c r="D20" s="332"/>
      <c r="E20" s="302"/>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84"/>
      <c r="F22" s="184"/>
      <c r="G22" s="15"/>
      <c r="H22" s="15"/>
      <c r="I22" s="15"/>
      <c r="J22" s="184"/>
      <c r="K22" s="184"/>
      <c r="L22" s="15"/>
      <c r="M22" s="15"/>
      <c r="N22" s="184"/>
      <c r="O22" s="184"/>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82" t="s">
        <v>8</v>
      </c>
      <c r="D42" s="181" t="str">
        <f>IF(J20="MENSUAL","ENERO",IF(J20="TRIMESTRAL","MARZO",IF(J20="SEMESTRAL","JUNIO",IF(J20="ANUAL",2017,""))))</f>
        <v>JUNIO</v>
      </c>
      <c r="E42" s="181" t="str">
        <f>IF(J20="MENSUAL","FEBRERO",IF(J20="TRIMESTRAL","JUNIO",IF(J20="SEMESTRAL","DICIEMBRE","")))</f>
        <v>DICIEMBRE</v>
      </c>
      <c r="F42" s="181" t="str">
        <f>IF(J20="MENSUAL","MARZO",IF(J20="TRIMESTRAL","SEPTIEMBRE",""))</f>
        <v/>
      </c>
      <c r="G42" s="181" t="str">
        <f>IF(J20="MENSUAL","ABRIL",IF(J20="TRIMESTRAL","DICIEMBRE",""))</f>
        <v/>
      </c>
      <c r="H42" s="181" t="str">
        <f>IF(J20="MENSUAL","MAYO","")</f>
        <v/>
      </c>
      <c r="I42" s="181" t="str">
        <f>IF(J20="MENSUAL","JUNIO","")</f>
        <v/>
      </c>
      <c r="J42" s="181" t="str">
        <f>IF(J20="MENSUAL","JULIO","")</f>
        <v/>
      </c>
      <c r="K42" s="181" t="str">
        <f>IF(J20="MENSUAL","AGOSTO","")</f>
        <v/>
      </c>
      <c r="L42" s="181" t="str">
        <f>IF(J20="MENSUAL","SEPTIEMBRE","")</f>
        <v/>
      </c>
      <c r="M42" s="181" t="str">
        <f>IF(J20="MENSUAL","OCTUBRE","")</f>
        <v/>
      </c>
      <c r="N42" s="181" t="str">
        <f>IF(J20="MENSUAL","NOVIEMBRE","")</f>
        <v/>
      </c>
      <c r="O42" s="181" t="str">
        <f>IF(J20="MENSUAL","DICIEMBRE","")</f>
        <v/>
      </c>
      <c r="P42" s="26"/>
    </row>
    <row r="43" spans="2:16" s="27" customFormat="1" ht="45" x14ac:dyDescent="0.25">
      <c r="B43" s="26"/>
      <c r="C43" s="183" t="str">
        <f>G18</f>
        <v>Total de solicitudes y peticiones contestadas a tiempo</v>
      </c>
      <c r="D43" s="2"/>
      <c r="E43" s="2"/>
      <c r="F43" s="2"/>
      <c r="G43" s="2"/>
      <c r="H43" s="2"/>
      <c r="I43" s="2"/>
      <c r="J43" s="2"/>
      <c r="K43" s="2"/>
      <c r="L43" s="2"/>
      <c r="M43" s="2"/>
      <c r="N43" s="2"/>
      <c r="O43" s="2"/>
      <c r="P43" s="26"/>
    </row>
    <row r="44" spans="2:16" s="27" customFormat="1" ht="20.25" customHeight="1" x14ac:dyDescent="0.25">
      <c r="B44" s="26"/>
      <c r="C44" s="183" t="str">
        <f>G19</f>
        <v>Total de solicitudes y peticiones recibidas</v>
      </c>
      <c r="D44" s="2"/>
      <c r="E44" s="2"/>
      <c r="F44" s="2"/>
      <c r="G44" s="2"/>
      <c r="H44" s="2"/>
      <c r="I44" s="2"/>
      <c r="J44" s="2"/>
      <c r="K44" s="2"/>
      <c r="L44" s="2"/>
      <c r="M44" s="2"/>
      <c r="N44" s="2"/>
      <c r="O44" s="2"/>
      <c r="P44" s="28"/>
    </row>
    <row r="45" spans="2:16" s="27" customFormat="1" x14ac:dyDescent="0.25">
      <c r="B45" s="26"/>
      <c r="C45" s="3" t="s">
        <v>10</v>
      </c>
      <c r="D45" s="163" t="str">
        <f>IFERROR(IF($E$17=1,D43/D44,IF($E$17=2,D43,"")),"")</f>
        <v/>
      </c>
      <c r="E45" s="163"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63" t="str">
        <f>IF(AND(N20="ANUAL",J20="MENSUAL"),N17/12+E46,IF(AND(N20="ANUAL",J20="TRIMESTRAL"),N17/4+E46,IF(AND(N20="SEMESTRAL",J20="MENSUAL"),N17/6+E46,IF(AND(N20="SEMESTRAL",J20="TRIMESTRAL"),N17/2,IF(AND(N20="TRIMESTRAL",J20="MENSUAL"),N17/3+E46,IF(AND(N20="TRIMESTRAL",J20="TRIMESTRAL"),N17,IF(AND(N20="MENSUAL",J20="MENSUAL"),N17,"")))))))</f>
        <v/>
      </c>
      <c r="G46" s="163"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cM0/HBJS0Gl44QEhBQhZtjGdqmxh+6/aVV3JNqO+qnfC5WAnSehfE6GO4uI63PcOGfTWlJ71ixmOrEPIOaJBVg==" saltValue="EN3lhOAWhC68Nf8rWKSP8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712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5712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1157123"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[3]ITEM!#REF!</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173</v>
      </c>
      <c r="F12" s="343"/>
      <c r="G12" s="343"/>
      <c r="H12" s="343"/>
      <c r="I12" s="342" t="s">
        <v>0</v>
      </c>
      <c r="J12" s="342"/>
      <c r="K12" s="344" t="s">
        <v>203</v>
      </c>
      <c r="L12" s="344"/>
      <c r="M12" s="344"/>
      <c r="N12" s="344"/>
      <c r="O12" s="344"/>
      <c r="P12" s="24"/>
    </row>
    <row r="13" spans="2:16" s="22" customFormat="1" x14ac:dyDescent="0.25">
      <c r="B13" s="24"/>
      <c r="C13" s="332" t="s">
        <v>55</v>
      </c>
      <c r="D13" s="332"/>
      <c r="E13" s="345" t="s">
        <v>169</v>
      </c>
      <c r="F13" s="346"/>
      <c r="G13" s="346"/>
      <c r="H13" s="346"/>
      <c r="I13" s="346"/>
      <c r="J13" s="346"/>
      <c r="K13" s="346"/>
      <c r="L13" s="346"/>
      <c r="M13" s="346"/>
      <c r="N13" s="346"/>
      <c r="O13" s="346"/>
      <c r="P13" s="24"/>
    </row>
    <row r="14" spans="2:16" s="22" customFormat="1" x14ac:dyDescent="0.25">
      <c r="B14" s="24"/>
      <c r="C14" s="332" t="s">
        <v>21</v>
      </c>
      <c r="D14" s="332"/>
      <c r="E14" s="345" t="s">
        <v>119</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0.8</v>
      </c>
      <c r="O17" s="363"/>
      <c r="P17" s="319"/>
    </row>
    <row r="18" spans="2:16" s="22" customFormat="1" ht="15.75" customHeight="1" x14ac:dyDescent="0.25">
      <c r="B18" s="24"/>
      <c r="C18" s="332" t="s">
        <v>2</v>
      </c>
      <c r="D18" s="332"/>
      <c r="E18" s="332" t="s">
        <v>24</v>
      </c>
      <c r="F18" s="332"/>
      <c r="G18" s="339" t="s">
        <v>201</v>
      </c>
      <c r="H18" s="331"/>
      <c r="I18" s="331"/>
      <c r="J18" s="331"/>
      <c r="K18" s="331"/>
      <c r="L18" s="331"/>
      <c r="M18" s="331"/>
      <c r="N18" s="331"/>
      <c r="O18" s="331"/>
      <c r="P18" s="319"/>
    </row>
    <row r="19" spans="2:16" s="22" customFormat="1" ht="15.75" customHeight="1" x14ac:dyDescent="0.25">
      <c r="B19" s="24"/>
      <c r="C19" s="332"/>
      <c r="D19" s="332"/>
      <c r="E19" s="332" t="s">
        <v>25</v>
      </c>
      <c r="F19" s="332"/>
      <c r="G19" s="339" t="s">
        <v>213</v>
      </c>
      <c r="H19" s="331"/>
      <c r="I19" s="331"/>
      <c r="J19" s="331"/>
      <c r="K19" s="331"/>
      <c r="L19" s="331"/>
      <c r="M19" s="331"/>
      <c r="N19" s="331"/>
      <c r="O19" s="331"/>
      <c r="P19" s="17"/>
    </row>
    <row r="20" spans="2:16" s="22" customFormat="1" ht="24" customHeight="1" x14ac:dyDescent="0.25">
      <c r="B20" s="24"/>
      <c r="C20" s="332" t="s">
        <v>12</v>
      </c>
      <c r="D20" s="332"/>
      <c r="E20" s="302" t="s">
        <v>202</v>
      </c>
      <c r="F20" s="302"/>
      <c r="G20" s="332" t="s">
        <v>5</v>
      </c>
      <c r="H20" s="332"/>
      <c r="I20" s="332"/>
      <c r="J20" s="331" t="s">
        <v>15</v>
      </c>
      <c r="K20" s="331"/>
      <c r="L20" s="332" t="s">
        <v>17</v>
      </c>
      <c r="M20" s="332"/>
      <c r="N20" s="331" t="s">
        <v>15</v>
      </c>
      <c r="O20" s="331"/>
      <c r="P20" s="17"/>
    </row>
    <row r="21" spans="2:16" s="22" customFormat="1" ht="24"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00"/>
      <c r="F22" s="100"/>
      <c r="G22" s="15"/>
      <c r="H22" s="15"/>
      <c r="I22" s="15"/>
      <c r="J22" s="100"/>
      <c r="K22" s="100"/>
      <c r="L22" s="15"/>
      <c r="M22" s="15"/>
      <c r="N22" s="100"/>
      <c r="O22" s="100"/>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x14ac:dyDescent="0.25">
      <c r="B24" s="24"/>
      <c r="C24" s="315"/>
      <c r="D24" s="315"/>
      <c r="E24" s="315"/>
      <c r="F24" s="315"/>
      <c r="G24" s="315"/>
      <c r="H24" s="315"/>
      <c r="I24" s="316"/>
      <c r="J24" s="317" t="s">
        <v>23</v>
      </c>
      <c r="K24" s="318"/>
      <c r="L24" s="318"/>
      <c r="M24" s="318"/>
      <c r="N24" s="318"/>
      <c r="O24" s="318"/>
      <c r="P24" s="319"/>
    </row>
    <row r="25" spans="2:16" s="22" customFormat="1" x14ac:dyDescent="0.25">
      <c r="B25" s="24"/>
      <c r="C25" s="315"/>
      <c r="D25" s="315"/>
      <c r="E25" s="315"/>
      <c r="F25" s="315"/>
      <c r="G25" s="315"/>
      <c r="H25" s="315"/>
      <c r="I25" s="316"/>
      <c r="J25" s="320"/>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x14ac:dyDescent="0.25">
      <c r="B30" s="24"/>
      <c r="C30" s="315"/>
      <c r="D30" s="315"/>
      <c r="E30" s="315"/>
      <c r="F30" s="315"/>
      <c r="G30" s="315"/>
      <c r="H30" s="315"/>
      <c r="I30" s="316"/>
      <c r="J30" s="324"/>
      <c r="K30" s="325"/>
      <c r="L30" s="325"/>
      <c r="M30" s="325"/>
      <c r="N30" s="325"/>
      <c r="O30" s="325"/>
      <c r="P30" s="24"/>
    </row>
    <row r="31" spans="2:16" s="22" customFormat="1" x14ac:dyDescent="0.25">
      <c r="B31" s="24"/>
      <c r="C31" s="315"/>
      <c r="D31" s="315"/>
      <c r="E31" s="315"/>
      <c r="F31" s="315"/>
      <c r="G31" s="315"/>
      <c r="H31" s="315"/>
      <c r="I31" s="316"/>
      <c r="J31" s="326" t="s">
        <v>61</v>
      </c>
      <c r="K31" s="327"/>
      <c r="L31" s="327"/>
      <c r="M31" s="327"/>
      <c r="N31" s="327"/>
      <c r="O31" s="327"/>
      <c r="P31" s="24"/>
    </row>
    <row r="32" spans="2:16" s="22" customFormat="1" x14ac:dyDescent="0.25">
      <c r="B32" s="24"/>
      <c r="C32" s="315"/>
      <c r="D32" s="315"/>
      <c r="E32" s="315"/>
      <c r="F32" s="315"/>
      <c r="G32" s="315"/>
      <c r="H32" s="315"/>
      <c r="I32" s="316"/>
      <c r="J32" s="320"/>
      <c r="K32" s="321"/>
      <c r="L32" s="321"/>
      <c r="M32" s="321"/>
      <c r="N32" s="321"/>
      <c r="O32" s="321"/>
      <c r="P32" s="24"/>
    </row>
    <row r="33" spans="2:16" s="22" customFormat="1" x14ac:dyDescent="0.25">
      <c r="B33" s="24"/>
      <c r="C33" s="315"/>
      <c r="D33" s="315"/>
      <c r="E33" s="315"/>
      <c r="F33" s="315"/>
      <c r="G33" s="315"/>
      <c r="H33" s="315"/>
      <c r="I33" s="316"/>
      <c r="J33" s="322"/>
      <c r="K33" s="323"/>
      <c r="L33" s="323"/>
      <c r="M33" s="323"/>
      <c r="N33" s="323"/>
      <c r="O33" s="323"/>
      <c r="P33" s="24"/>
    </row>
    <row r="34" spans="2:16" s="22" customFormat="1" x14ac:dyDescent="0.25">
      <c r="B34" s="24"/>
      <c r="C34" s="315"/>
      <c r="D34" s="315"/>
      <c r="E34" s="315"/>
      <c r="F34" s="315"/>
      <c r="G34" s="315"/>
      <c r="H34" s="315"/>
      <c r="I34" s="316"/>
      <c r="J34" s="322"/>
      <c r="K34" s="323"/>
      <c r="L34" s="323"/>
      <c r="M34" s="323"/>
      <c r="N34" s="323"/>
      <c r="O34" s="323"/>
      <c r="P34" s="24"/>
    </row>
    <row r="35" spans="2:16" s="22" customFormat="1" x14ac:dyDescent="0.25">
      <c r="B35" s="24"/>
      <c r="C35" s="315"/>
      <c r="D35" s="315"/>
      <c r="E35" s="315"/>
      <c r="F35" s="315"/>
      <c r="G35" s="315"/>
      <c r="H35" s="315"/>
      <c r="I35" s="316"/>
      <c r="J35" s="322"/>
      <c r="K35" s="323"/>
      <c r="L35" s="323"/>
      <c r="M35" s="323"/>
      <c r="N35" s="323"/>
      <c r="O35" s="323"/>
      <c r="P35" s="24"/>
    </row>
    <row r="36" spans="2:16" s="22" customFormat="1" x14ac:dyDescent="0.25">
      <c r="B36" s="24"/>
      <c r="C36" s="315"/>
      <c r="D36" s="315"/>
      <c r="E36" s="315"/>
      <c r="F36" s="315"/>
      <c r="G36" s="315"/>
      <c r="H36" s="315"/>
      <c r="I36" s="316"/>
      <c r="J36" s="322"/>
      <c r="K36" s="323"/>
      <c r="L36" s="323"/>
      <c r="M36" s="323"/>
      <c r="N36" s="323"/>
      <c r="O36" s="323"/>
      <c r="P36" s="24"/>
    </row>
    <row r="37" spans="2:16" s="22" customFormat="1" ht="36" customHeight="1" x14ac:dyDescent="0.25">
      <c r="B37" s="24"/>
      <c r="C37" s="315"/>
      <c r="D37" s="315"/>
      <c r="E37" s="315"/>
      <c r="F37" s="315"/>
      <c r="G37" s="315"/>
      <c r="H37" s="315"/>
      <c r="I37" s="316"/>
      <c r="J37" s="324"/>
      <c r="K37" s="325"/>
      <c r="L37" s="325"/>
      <c r="M37" s="325"/>
      <c r="N37" s="325"/>
      <c r="O37" s="325"/>
      <c r="P37" s="24"/>
    </row>
    <row r="38" spans="2:16" s="22" customFormat="1" x14ac:dyDescent="0.25">
      <c r="B38" s="24"/>
      <c r="C38" s="315"/>
      <c r="D38" s="315"/>
      <c r="E38" s="315"/>
      <c r="F38" s="315"/>
      <c r="G38" s="315"/>
      <c r="H38" s="315"/>
      <c r="I38" s="316"/>
      <c r="J38" s="326" t="s">
        <v>7</v>
      </c>
      <c r="K38" s="327"/>
      <c r="L38" s="327"/>
      <c r="M38" s="327"/>
      <c r="N38" s="327"/>
      <c r="O38" s="327"/>
      <c r="P38" s="24"/>
    </row>
    <row r="39" spans="2:16" s="22" customFormat="1" x14ac:dyDescent="0.25">
      <c r="B39" s="24"/>
      <c r="C39" s="315"/>
      <c r="D39" s="315"/>
      <c r="E39" s="315"/>
      <c r="F39" s="315"/>
      <c r="G39" s="315"/>
      <c r="H39" s="315"/>
      <c r="I39" s="316"/>
      <c r="J39" s="330" t="s">
        <v>119</v>
      </c>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98" t="s">
        <v>8</v>
      </c>
      <c r="D42" s="97" t="str">
        <f>IF(J20="MENSUAL","ENERO",IF(J20="TRIMESTRAL","MARZO",IF(J20="SEMESTRAL","JUNIO",IF(J20="ANUAL",2017,""))))</f>
        <v>JUNIO</v>
      </c>
      <c r="E42" s="97" t="str">
        <f>IF(J20="MENSUAL","FEBRERO",IF(J20="TRIMESTRAL","JUNIO",IF(J20="SEMESTRAL","DICIEMBRE","")))</f>
        <v>DICIEMBRE</v>
      </c>
      <c r="F42" s="97" t="str">
        <f>IF(J20="MENSUAL","MARZO",IF(J20="TRIMESTRAL","SEPTIEMBRE",""))</f>
        <v/>
      </c>
      <c r="G42" s="97" t="str">
        <f>IF(J20="MENSUAL","ABRIL",IF(J20="TRIMESTRAL","DICIEMBRE",""))</f>
        <v/>
      </c>
      <c r="H42" s="97" t="str">
        <f>IF(J20="MENSUAL","MAYO","")</f>
        <v/>
      </c>
      <c r="I42" s="97" t="str">
        <f>IF(J20="MENSUAL","JUNIO","")</f>
        <v/>
      </c>
      <c r="J42" s="97" t="str">
        <f>IF(J20="MENSUAL","JULIO","")</f>
        <v/>
      </c>
      <c r="K42" s="97" t="str">
        <f>IF(J20="MENSUAL","AGOSTO","")</f>
        <v/>
      </c>
      <c r="L42" s="97" t="str">
        <f>IF(J20="MENSUAL","SEPTIEMBRE","")</f>
        <v/>
      </c>
      <c r="M42" s="97" t="str">
        <f>IF(J20="MENSUAL","OCTUBRE","")</f>
        <v/>
      </c>
      <c r="N42" s="97" t="str">
        <f>IF(J20="MENSUAL","NOVIEMBRE","")</f>
        <v/>
      </c>
      <c r="O42" s="97" t="str">
        <f>IF(J20="MENSUAL","DICIEMBRE","")</f>
        <v/>
      </c>
      <c r="P42" s="26"/>
    </row>
    <row r="43" spans="2:16" s="27" customFormat="1" ht="63" customHeight="1" x14ac:dyDescent="0.25">
      <c r="B43" s="26"/>
      <c r="C43" s="99" t="str">
        <f>G18</f>
        <v>Sumatoria de los niveles de cumplimiento de los indicadores de los procesos</v>
      </c>
      <c r="D43" s="2"/>
      <c r="E43" s="2"/>
      <c r="F43" s="2"/>
      <c r="G43" s="2"/>
      <c r="H43" s="2"/>
      <c r="I43" s="2"/>
      <c r="J43" s="2"/>
      <c r="K43" s="2"/>
      <c r="L43" s="2"/>
      <c r="M43" s="2"/>
      <c r="N43" s="2"/>
      <c r="O43" s="2"/>
      <c r="P43" s="26"/>
    </row>
    <row r="44" spans="2:16" s="27" customFormat="1" ht="30" x14ac:dyDescent="0.25">
      <c r="B44" s="26"/>
      <c r="C44" s="99" t="str">
        <f>G19</f>
        <v>Máximo nivel de cumplimiento*100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sheetProtection algorithmName="SHA-512" hashValue="j/UuBcR+bFSRxl1RkFvjW5gVfZvE6NuGI/iD+3y7nw4UXmrNHxLzbiDbYIaj6n5clkhTgX98G01NfUCqVl3LrQ==" saltValue="fQtHqtbhUVoDwt3NLuRpB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319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390</v>
      </c>
      <c r="L12" s="344"/>
      <c r="M12" s="344"/>
      <c r="N12" s="344"/>
      <c r="O12" s="344"/>
      <c r="P12" s="24"/>
    </row>
    <row r="13" spans="2:16" s="22" customFormat="1" x14ac:dyDescent="0.25">
      <c r="B13" s="24"/>
      <c r="C13" s="332" t="s">
        <v>55</v>
      </c>
      <c r="D13" s="332"/>
      <c r="E13" s="345" t="s">
        <v>381</v>
      </c>
      <c r="F13" s="346"/>
      <c r="G13" s="346"/>
      <c r="H13" s="346"/>
      <c r="I13" s="346"/>
      <c r="J13" s="346"/>
      <c r="K13" s="346"/>
      <c r="L13" s="346"/>
      <c r="M13" s="346"/>
      <c r="N13" s="346"/>
      <c r="O13" s="346"/>
      <c r="P13" s="24"/>
    </row>
    <row r="14" spans="2:16" s="22" customFormat="1" x14ac:dyDescent="0.25">
      <c r="B14" s="24"/>
      <c r="C14" s="332" t="s">
        <v>21</v>
      </c>
      <c r="D14" s="332"/>
      <c r="E14" s="345" t="s">
        <v>508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33">
        <v>1</v>
      </c>
      <c r="O17" s="333"/>
      <c r="P17" s="319"/>
    </row>
    <row r="18" spans="2:16" s="22" customFormat="1" ht="15.75" customHeight="1" x14ac:dyDescent="0.25">
      <c r="B18" s="24"/>
      <c r="C18" s="332" t="s">
        <v>2</v>
      </c>
      <c r="D18" s="332"/>
      <c r="E18" s="332" t="s">
        <v>24</v>
      </c>
      <c r="F18" s="332"/>
      <c r="G18" s="339" t="s">
        <v>391</v>
      </c>
      <c r="H18" s="331"/>
      <c r="I18" s="331"/>
      <c r="J18" s="331"/>
      <c r="K18" s="331"/>
      <c r="L18" s="331"/>
      <c r="M18" s="331"/>
      <c r="N18" s="331"/>
      <c r="O18" s="331"/>
      <c r="P18" s="319"/>
    </row>
    <row r="19" spans="2:16" s="22" customFormat="1" ht="15.75" customHeight="1" x14ac:dyDescent="0.25">
      <c r="B19" s="24"/>
      <c r="C19" s="332"/>
      <c r="D19" s="332"/>
      <c r="E19" s="332" t="s">
        <v>25</v>
      </c>
      <c r="F19" s="332"/>
      <c r="G19" s="339" t="s">
        <v>392</v>
      </c>
      <c r="H19" s="331"/>
      <c r="I19" s="331"/>
      <c r="J19" s="331"/>
      <c r="K19" s="331"/>
      <c r="L19" s="331"/>
      <c r="M19" s="331"/>
      <c r="N19" s="331"/>
      <c r="O19" s="331"/>
      <c r="P19" s="17"/>
    </row>
    <row r="20" spans="2:16" s="22" customFormat="1" ht="34.5" customHeight="1" x14ac:dyDescent="0.25">
      <c r="B20" s="24"/>
      <c r="C20" s="332" t="s">
        <v>12</v>
      </c>
      <c r="D20" s="332"/>
      <c r="E20" s="302" t="s">
        <v>393</v>
      </c>
      <c r="F20" s="302"/>
      <c r="G20" s="332" t="s">
        <v>5</v>
      </c>
      <c r="H20" s="332"/>
      <c r="I20" s="332"/>
      <c r="J20" s="331" t="s">
        <v>15</v>
      </c>
      <c r="K20" s="331"/>
      <c r="L20" s="332" t="s">
        <v>17</v>
      </c>
      <c r="M20" s="332"/>
      <c r="N20" s="331" t="s">
        <v>16</v>
      </c>
      <c r="O20" s="331"/>
      <c r="P20" s="17"/>
    </row>
    <row r="21" spans="2:16" s="22" customFormat="1" ht="33.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84"/>
      <c r="F22" s="184"/>
      <c r="G22" s="15"/>
      <c r="H22" s="15"/>
      <c r="I22" s="15"/>
      <c r="J22" s="184"/>
      <c r="K22" s="184"/>
      <c r="L22" s="15"/>
      <c r="M22" s="15"/>
      <c r="N22" s="184"/>
      <c r="O22" s="184"/>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c r="K25" s="321"/>
      <c r="L25" s="321"/>
      <c r="M25" s="321"/>
      <c r="N25" s="321"/>
      <c r="O25" s="321"/>
      <c r="P25" s="319"/>
    </row>
    <row r="26" spans="2:16" s="22" customFormat="1" ht="15.75" customHeight="1" x14ac:dyDescent="0.25">
      <c r="B26" s="24"/>
      <c r="C26" s="315"/>
      <c r="D26" s="315"/>
      <c r="E26" s="315"/>
      <c r="F26" s="315"/>
      <c r="G26" s="315"/>
      <c r="H26" s="315"/>
      <c r="I26" s="316"/>
      <c r="J26" s="322"/>
      <c r="K26" s="323"/>
      <c r="L26" s="323"/>
      <c r="M26" s="323"/>
      <c r="N26" s="323"/>
      <c r="O26" s="323"/>
      <c r="P26" s="24"/>
    </row>
    <row r="27" spans="2:16" s="22" customFormat="1" ht="15.75" customHeight="1" x14ac:dyDescent="0.25">
      <c r="B27" s="24"/>
      <c r="C27" s="315"/>
      <c r="D27" s="315"/>
      <c r="E27" s="315"/>
      <c r="F27" s="315"/>
      <c r="G27" s="315"/>
      <c r="H27" s="315"/>
      <c r="I27" s="316"/>
      <c r="J27" s="322"/>
      <c r="K27" s="323"/>
      <c r="L27" s="323"/>
      <c r="M27" s="323"/>
      <c r="N27" s="323"/>
      <c r="O27" s="323"/>
      <c r="P27" s="24"/>
    </row>
    <row r="28" spans="2:16" s="22" customFormat="1" ht="15.75" customHeight="1" x14ac:dyDescent="0.25">
      <c r="B28" s="24"/>
      <c r="C28" s="315"/>
      <c r="D28" s="315"/>
      <c r="E28" s="315"/>
      <c r="F28" s="315"/>
      <c r="G28" s="315"/>
      <c r="H28" s="315"/>
      <c r="I28" s="316"/>
      <c r="J28" s="322"/>
      <c r="K28" s="323"/>
      <c r="L28" s="323"/>
      <c r="M28" s="323"/>
      <c r="N28" s="323"/>
      <c r="O28" s="323"/>
      <c r="P28" s="24"/>
    </row>
    <row r="29" spans="2:16" s="22" customFormat="1" ht="15.75" customHeight="1" x14ac:dyDescent="0.25">
      <c r="B29" s="24"/>
      <c r="C29" s="315"/>
      <c r="D29" s="315"/>
      <c r="E29" s="315"/>
      <c r="F29" s="315"/>
      <c r="G29" s="315"/>
      <c r="H29" s="315"/>
      <c r="I29" s="316"/>
      <c r="J29" s="322"/>
      <c r="K29" s="323"/>
      <c r="L29" s="323"/>
      <c r="M29" s="323"/>
      <c r="N29" s="323"/>
      <c r="O29" s="323"/>
      <c r="P29" s="24"/>
    </row>
    <row r="30" spans="2:16" s="22" customFormat="1" ht="16.5" customHeight="1" x14ac:dyDescent="0.25">
      <c r="B30" s="24"/>
      <c r="C30" s="315"/>
      <c r="D30" s="315"/>
      <c r="E30" s="315"/>
      <c r="F30" s="315"/>
      <c r="G30" s="315"/>
      <c r="H30" s="315"/>
      <c r="I30" s="316"/>
      <c r="J30" s="324"/>
      <c r="K30" s="325"/>
      <c r="L30" s="325"/>
      <c r="M30" s="325"/>
      <c r="N30" s="325"/>
      <c r="O30" s="325"/>
      <c r="P30" s="24"/>
    </row>
    <row r="31" spans="2:16" s="22" customFormat="1" ht="15.75" customHeight="1" x14ac:dyDescent="0.25">
      <c r="B31" s="24"/>
      <c r="C31" s="315"/>
      <c r="D31" s="315"/>
      <c r="E31" s="315"/>
      <c r="F31" s="315"/>
      <c r="G31" s="315"/>
      <c r="H31" s="315"/>
      <c r="I31" s="316"/>
      <c r="J31" s="326" t="s">
        <v>61</v>
      </c>
      <c r="K31" s="327"/>
      <c r="L31" s="327"/>
      <c r="M31" s="327"/>
      <c r="N31" s="327"/>
      <c r="O31" s="327"/>
      <c r="P31" s="24"/>
    </row>
    <row r="32" spans="2:16" s="22" customFormat="1" ht="16.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82" t="s">
        <v>8</v>
      </c>
      <c r="D42" s="181" t="str">
        <f>IF(J20="MENSUAL","ENERO",IF(J20="TRIMESTRAL","MARZO",IF(J20="SEMESTRAL","JUNIO",IF(J20="ANUAL",2017,""))))</f>
        <v>JUNIO</v>
      </c>
      <c r="E42" s="181" t="str">
        <f>IF(J20="MENSUAL","FEBRERO",IF(J20="TRIMESTRAL","JUNIO",IF(J20="SEMESTRAL","DICIEMBRE","")))</f>
        <v>DICIEMBRE</v>
      </c>
      <c r="F42" s="181" t="str">
        <f>IF(J20="MENSUAL","MARZO",IF(J20="TRIMESTRAL","SEPTIEMBRE",""))</f>
        <v/>
      </c>
      <c r="G42" s="181" t="str">
        <f>IF(J20="MENSUAL","ABRIL",IF(J20="TRIMESTRAL","DICIEMBRE",""))</f>
        <v/>
      </c>
      <c r="H42" s="181" t="str">
        <f>IF(J20="MENSUAL","MAYO","")</f>
        <v/>
      </c>
      <c r="I42" s="181" t="str">
        <f>IF(J20="MENSUAL","JUNIO","")</f>
        <v/>
      </c>
      <c r="J42" s="181" t="str">
        <f>IF(J20="MENSUAL","JULIO","")</f>
        <v/>
      </c>
      <c r="K42" s="181" t="str">
        <f>IF(J20="MENSUAL","AGOSTO","")</f>
        <v/>
      </c>
      <c r="L42" s="181" t="str">
        <f>IF(J20="MENSUAL","SEPTIEMBRE","")</f>
        <v/>
      </c>
      <c r="M42" s="181" t="str">
        <f>IF(J20="MENSUAL","OCTUBRE","")</f>
        <v/>
      </c>
      <c r="N42" s="181" t="str">
        <f>IF(J20="MENSUAL","NOVIEMBRE","")</f>
        <v/>
      </c>
      <c r="O42" s="181" t="str">
        <f>IF(J20="MENSUAL","DICIEMBRE","")</f>
        <v/>
      </c>
      <c r="P42" s="26"/>
    </row>
    <row r="43" spans="2:16" s="27" customFormat="1" ht="75" x14ac:dyDescent="0.25">
      <c r="B43" s="26"/>
      <c r="C43" s="183" t="str">
        <f>G18</f>
        <v>Total de solicitudes en termino de contratación (ABS-OPS) contestadas a tiempo</v>
      </c>
      <c r="D43" s="2"/>
      <c r="E43" s="2"/>
      <c r="F43" s="2"/>
      <c r="G43" s="2"/>
      <c r="H43" s="2"/>
      <c r="I43" s="2"/>
      <c r="J43" s="2"/>
      <c r="K43" s="2"/>
      <c r="L43" s="2"/>
      <c r="M43" s="2"/>
      <c r="N43" s="2"/>
      <c r="O43" s="2"/>
      <c r="P43" s="26"/>
    </row>
    <row r="44" spans="2:16" s="27" customFormat="1" ht="20.25" customHeight="1" x14ac:dyDescent="0.25">
      <c r="B44" s="26"/>
      <c r="C44" s="183" t="str">
        <f>G19</f>
        <v>Total de solicitudes en termino de contratación (ABS-OPS) recibidas</v>
      </c>
      <c r="D44" s="2"/>
      <c r="E44" s="2"/>
      <c r="F44" s="2"/>
      <c r="G44" s="2"/>
      <c r="H44" s="2"/>
      <c r="I44" s="2"/>
      <c r="J44" s="2"/>
      <c r="K44" s="2"/>
      <c r="L44" s="2"/>
      <c r="M44" s="2"/>
      <c r="N44" s="2"/>
      <c r="O44" s="2"/>
      <c r="P44" s="28"/>
    </row>
    <row r="45" spans="2:16" s="27" customFormat="1" x14ac:dyDescent="0.25">
      <c r="B45" s="26"/>
      <c r="C45" s="3" t="s">
        <v>10</v>
      </c>
      <c r="D45" s="74" t="str">
        <f>IFERROR(IF($E$17=1,D43/D44,IF($E$17=2,D43,"")),"")</f>
        <v/>
      </c>
      <c r="E45" s="74" t="str">
        <f t="shared" ref="E45:O45" si="0">IFERROR(IF($E$17=1,E43/E44,IF($E$17=2,E43,"")),"")</f>
        <v/>
      </c>
      <c r="F45" s="83" t="str">
        <f t="shared" si="0"/>
        <v/>
      </c>
      <c r="G45" s="83"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7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7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83" t="str">
        <f>IF(AND(N20="ANUAL",J20="MENSUAL"),N17/12+E46,IF(AND(N20="ANUAL",J20="TRIMESTRAL"),N17/4+E46,IF(AND(N20="SEMESTRAL",J20="MENSUAL"),N17/6+E46,IF(AND(N20="SEMESTRAL",J20="TRIMESTRAL"),N17/2,IF(AND(N20="TRIMESTRAL",J20="MENSUAL"),N17/3+E46,IF(AND(N20="TRIMESTRAL",J20="TRIMESTRAL"),N17,IF(AND(N20="MENSUAL",J20="MENSUAL"),N17,"")))))))</f>
        <v/>
      </c>
      <c r="G46" s="83"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x14ac:dyDescent="0.2">
      <c r="D48" s="71"/>
    </row>
    <row r="49" spans="4:4" x14ac:dyDescent="0.2">
      <c r="D49" s="21"/>
    </row>
  </sheetData>
  <sheetProtection algorithmName="SHA-512" hashValue="ibzLccYDdKfDlHzKV3U16WJx0t1SnByEEyAFRSx1o9E5XT0e/Hyb3iWryESLPVeM6A8MA0Fuc1uTgYHohVQA7w==" saltValue="gqsy5cPzfN/VTZgvZot4D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814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5814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1158147"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[3]ITEM!#REF!</xm:f>
          </x14:formula1>
          <xm:sqref>J20 N20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104</v>
      </c>
      <c r="L12" s="344"/>
      <c r="M12" s="344"/>
      <c r="N12" s="344"/>
      <c r="O12" s="344"/>
      <c r="P12" s="24"/>
    </row>
    <row r="13" spans="2:16" s="22" customFormat="1" x14ac:dyDescent="0.25">
      <c r="B13" s="24"/>
      <c r="C13" s="332" t="s">
        <v>55</v>
      </c>
      <c r="D13" s="332"/>
      <c r="E13" s="345" t="s">
        <v>46</v>
      </c>
      <c r="F13" s="346"/>
      <c r="G13" s="346"/>
      <c r="H13" s="346"/>
      <c r="I13" s="346"/>
      <c r="J13" s="346"/>
      <c r="K13" s="346"/>
      <c r="L13" s="346"/>
      <c r="M13" s="346"/>
      <c r="N13" s="346"/>
      <c r="O13" s="346"/>
      <c r="P13" s="24"/>
    </row>
    <row r="14" spans="2:16" s="22" customFormat="1" x14ac:dyDescent="0.25">
      <c r="B14" s="24"/>
      <c r="C14" s="332" t="s">
        <v>21</v>
      </c>
      <c r="D14" s="332"/>
      <c r="E14" s="345" t="s">
        <v>131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0.4</v>
      </c>
      <c r="O17" s="363"/>
      <c r="P17" s="319"/>
    </row>
    <row r="18" spans="2:16" s="22" customFormat="1" ht="15.75" customHeight="1" x14ac:dyDescent="0.25">
      <c r="B18" s="24"/>
      <c r="C18" s="332" t="s">
        <v>2</v>
      </c>
      <c r="D18" s="332"/>
      <c r="E18" s="332" t="s">
        <v>24</v>
      </c>
      <c r="F18" s="332"/>
      <c r="G18" s="339" t="s">
        <v>144</v>
      </c>
      <c r="H18" s="331"/>
      <c r="I18" s="331"/>
      <c r="J18" s="331"/>
      <c r="K18" s="331"/>
      <c r="L18" s="331"/>
      <c r="M18" s="331"/>
      <c r="N18" s="331"/>
      <c r="O18" s="331"/>
      <c r="P18" s="319"/>
    </row>
    <row r="19" spans="2:16" s="22" customFormat="1" ht="15.75" customHeight="1" x14ac:dyDescent="0.25">
      <c r="B19" s="24"/>
      <c r="C19" s="332"/>
      <c r="D19" s="332"/>
      <c r="E19" s="332" t="s">
        <v>25</v>
      </c>
      <c r="F19" s="332"/>
      <c r="G19" s="339" t="s">
        <v>193</v>
      </c>
      <c r="H19" s="331"/>
      <c r="I19" s="331"/>
      <c r="J19" s="331"/>
      <c r="K19" s="331"/>
      <c r="L19" s="331"/>
      <c r="M19" s="331"/>
      <c r="N19" s="331"/>
      <c r="O19" s="331"/>
      <c r="P19" s="17"/>
    </row>
    <row r="20" spans="2:16" s="22" customFormat="1" ht="15.75" customHeight="1" x14ac:dyDescent="0.25">
      <c r="B20" s="24"/>
      <c r="C20" s="332" t="s">
        <v>12</v>
      </c>
      <c r="D20" s="332"/>
      <c r="E20" s="334" t="s">
        <v>207</v>
      </c>
      <c r="F20" s="334"/>
      <c r="G20" s="332" t="s">
        <v>5</v>
      </c>
      <c r="H20" s="332"/>
      <c r="I20" s="332"/>
      <c r="J20" s="331" t="s">
        <v>14</v>
      </c>
      <c r="K20" s="331"/>
      <c r="L20" s="332" t="s">
        <v>17</v>
      </c>
      <c r="M20" s="332"/>
      <c r="N20" s="331" t="s">
        <v>16</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75" t="s">
        <v>509</v>
      </c>
      <c r="K25" s="376"/>
      <c r="L25" s="376"/>
      <c r="M25" s="376"/>
      <c r="N25" s="376"/>
      <c r="O25" s="376"/>
      <c r="P25" s="319"/>
    </row>
    <row r="26" spans="2:16" s="22" customFormat="1" ht="15.75" customHeight="1" x14ac:dyDescent="0.25">
      <c r="B26" s="24"/>
      <c r="C26" s="315"/>
      <c r="D26" s="315"/>
      <c r="E26" s="315"/>
      <c r="F26" s="315"/>
      <c r="G26" s="315"/>
      <c r="H26" s="315"/>
      <c r="I26" s="316"/>
      <c r="J26" s="377"/>
      <c r="K26" s="378"/>
      <c r="L26" s="378"/>
      <c r="M26" s="378"/>
      <c r="N26" s="378"/>
      <c r="O26" s="378"/>
      <c r="P26" s="24"/>
    </row>
    <row r="27" spans="2:16" s="22" customFormat="1" ht="15.75" customHeight="1" x14ac:dyDescent="0.25">
      <c r="B27" s="24"/>
      <c r="C27" s="315"/>
      <c r="D27" s="315"/>
      <c r="E27" s="315"/>
      <c r="F27" s="315"/>
      <c r="G27" s="315"/>
      <c r="H27" s="315"/>
      <c r="I27" s="316"/>
      <c r="J27" s="377"/>
      <c r="K27" s="378"/>
      <c r="L27" s="378"/>
      <c r="M27" s="378"/>
      <c r="N27" s="378"/>
      <c r="O27" s="378"/>
      <c r="P27" s="24"/>
    </row>
    <row r="28" spans="2:16" s="22" customFormat="1" ht="15.75" customHeight="1" x14ac:dyDescent="0.25">
      <c r="B28" s="24"/>
      <c r="C28" s="315"/>
      <c r="D28" s="315"/>
      <c r="E28" s="315"/>
      <c r="F28" s="315"/>
      <c r="G28" s="315"/>
      <c r="H28" s="315"/>
      <c r="I28" s="316"/>
      <c r="J28" s="377"/>
      <c r="K28" s="378"/>
      <c r="L28" s="378"/>
      <c r="M28" s="378"/>
      <c r="N28" s="378"/>
      <c r="O28" s="378"/>
      <c r="P28" s="24"/>
    </row>
    <row r="29" spans="2:16" s="22" customFormat="1" ht="15.75" customHeight="1" x14ac:dyDescent="0.25">
      <c r="B29" s="24"/>
      <c r="C29" s="315"/>
      <c r="D29" s="315"/>
      <c r="E29" s="315"/>
      <c r="F29" s="315"/>
      <c r="G29" s="315"/>
      <c r="H29" s="315"/>
      <c r="I29" s="316"/>
      <c r="J29" s="365" t="s">
        <v>194</v>
      </c>
      <c r="K29" s="327"/>
      <c r="L29" s="327"/>
      <c r="M29" s="327"/>
      <c r="N29" s="327"/>
      <c r="O29" s="327"/>
      <c r="P29" s="24"/>
    </row>
    <row r="30" spans="2:16" s="22" customFormat="1" ht="16.5" customHeight="1" x14ac:dyDescent="0.25">
      <c r="B30" s="24"/>
      <c r="C30" s="315"/>
      <c r="D30" s="315"/>
      <c r="E30" s="315"/>
      <c r="F30" s="315"/>
      <c r="G30" s="315"/>
      <c r="H30" s="315"/>
      <c r="I30" s="316"/>
      <c r="J30" s="320" t="s">
        <v>510</v>
      </c>
      <c r="K30" s="321"/>
      <c r="L30" s="321"/>
      <c r="M30" s="321"/>
      <c r="N30" s="321"/>
      <c r="O30" s="321"/>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16.5" customHeight="1" x14ac:dyDescent="0.25">
      <c r="B32" s="24"/>
      <c r="C32" s="315"/>
      <c r="D32" s="315"/>
      <c r="E32" s="315"/>
      <c r="F32" s="315"/>
      <c r="G32" s="315"/>
      <c r="H32" s="315"/>
      <c r="I32" s="316"/>
      <c r="J32" s="324"/>
      <c r="K32" s="325"/>
      <c r="L32" s="325"/>
      <c r="M32" s="325"/>
      <c r="N32" s="325"/>
      <c r="O32" s="325"/>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6.5" customHeight="1" x14ac:dyDescent="0.25">
      <c r="B34" s="24"/>
      <c r="C34" s="315"/>
      <c r="D34" s="315"/>
      <c r="E34" s="315"/>
      <c r="F34" s="315"/>
      <c r="G34" s="315"/>
      <c r="H34" s="315"/>
      <c r="I34" s="316"/>
      <c r="J34" s="330" t="s">
        <v>131</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62" t="s">
        <v>8</v>
      </c>
      <c r="D37" s="63" t="str">
        <f>IF(J20="MENSUAL","ENERO",IF(J20="TRIMESTRAL","MARZO",IF(J20="SEMESTRAL","JUNIO",IF(J20="ANUAL",2017,""))))</f>
        <v>MARZO</v>
      </c>
      <c r="E37" s="63" t="str">
        <f>IF(J20="MENSUAL","FEBRERO",IF(J20="TRIMESTRAL","JUNIO",IF(J20="SEMESTRAL","DICIEMBRE","")))</f>
        <v>JUNIO</v>
      </c>
      <c r="F37" s="63" t="str">
        <f>IF(J20="MENSUAL","MARZO",IF(J20="TRIMESTRAL","SEPTIEMBRE",""))</f>
        <v>SEPTIEMBRE</v>
      </c>
      <c r="G37" s="63" t="str">
        <f>IF(J20="MENSUAL","ABRIL",IF(J20="TRIMESTRAL","DICIEMBRE",""))</f>
        <v>DICIEMBRE</v>
      </c>
      <c r="H37" s="63" t="str">
        <f>IF(J20="MENSUAL","MAYO","")</f>
        <v/>
      </c>
      <c r="I37" s="63" t="str">
        <f>IF(J20="MENSUAL","JUNIO","")</f>
        <v/>
      </c>
      <c r="J37" s="63" t="str">
        <f>IF(J20="MENSUAL","JULIO","")</f>
        <v/>
      </c>
      <c r="K37" s="63" t="str">
        <f>IF(J20="MENSUAL","AGOSTO","")</f>
        <v/>
      </c>
      <c r="L37" s="63" t="str">
        <f>IF(J20="MENSUAL","SEPTIEMBRE","")</f>
        <v/>
      </c>
      <c r="M37" s="63" t="str">
        <f>IF(J20="MENSUAL","OCTUBRE","")</f>
        <v/>
      </c>
      <c r="N37" s="63" t="str">
        <f>IF(J20="MENSUAL","NOVIEMBRE","")</f>
        <v/>
      </c>
      <c r="O37" s="63" t="str">
        <f>IF(J20="MENSUAL","DICIEMBRE","")</f>
        <v/>
      </c>
      <c r="P37" s="26"/>
    </row>
    <row r="38" spans="2:16" s="27" customFormat="1" ht="37.5" customHeight="1" x14ac:dyDescent="0.25">
      <c r="B38" s="26"/>
      <c r="C38" s="61" t="str">
        <f>G18</f>
        <v>Número de personas capacitadas</v>
      </c>
      <c r="D38" s="2">
        <v>23</v>
      </c>
      <c r="E38" s="2"/>
      <c r="F38" s="2"/>
      <c r="G38" s="2"/>
      <c r="H38" s="2"/>
      <c r="I38" s="2"/>
      <c r="J38" s="2"/>
      <c r="K38" s="2"/>
      <c r="L38" s="2"/>
      <c r="M38" s="2"/>
      <c r="N38" s="2"/>
      <c r="O38" s="2"/>
      <c r="P38" s="26"/>
    </row>
    <row r="39" spans="2:16" s="27" customFormat="1" ht="30" x14ac:dyDescent="0.25">
      <c r="B39" s="26"/>
      <c r="C39" s="61" t="str">
        <f>G19</f>
        <v>Número total de empleados*100</v>
      </c>
      <c r="D39" s="2">
        <v>519</v>
      </c>
      <c r="E39" s="2"/>
      <c r="F39" s="2"/>
      <c r="G39" s="2"/>
      <c r="H39" s="2"/>
      <c r="I39" s="2"/>
      <c r="J39" s="2"/>
      <c r="K39" s="2"/>
      <c r="L39" s="2"/>
      <c r="M39" s="2"/>
      <c r="N39" s="2"/>
      <c r="O39" s="2"/>
      <c r="P39" s="28"/>
    </row>
    <row r="40" spans="2:16" s="27" customFormat="1" x14ac:dyDescent="0.25">
      <c r="B40" s="26"/>
      <c r="C40" s="3" t="s">
        <v>10</v>
      </c>
      <c r="D40" s="29">
        <f>IFERROR(IF($E$17=1,D38/D39,IF($E$17=2,D38,"")),"")</f>
        <v>4.4315992292870907E-2</v>
      </c>
      <c r="E40" s="29" t="str">
        <f t="shared" ref="E40:O40" si="0">IFERROR(IF($E$17=1,E38/E39,IF($E$17=2,E38,"")),"")</f>
        <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0.2</v>
      </c>
      <c r="F41" s="29">
        <f>IF(AND(N20="ANUAL",J20="MENSUAL"),N17/12+E41,IF(AND(N20="ANUAL",J20="TRIMESTRAL"),N17/4+E41,IF(AND(N20="SEMESTRAL",J20="MENSUAL"),N17/6+E41,IF(AND(N20="SEMESTRAL",J20="TRIMESTRAL"),N17/2,IF(AND(N20="TRIMESTRAL",J20="MENSUAL"),N17/3+E41,IF(AND(N20="TRIMESTRAL",J20="TRIMESTRAL"),N17,IF(AND(N20="MENSUAL",J20="MENSUAL"),N17,"")))))))</f>
        <v>0.30000000000000004</v>
      </c>
      <c r="G41" s="29">
        <f>IF(AND(N20="ANUAL",J20="MENSUAL"),N17/12+F41,IF(AND(N20="ANUAL",J20="TRIMESTRAL"),N17/4+F41,IF(AND(N20="SEMESTRAL",J20="MENSUAL"),N17/6+F41,IF(AND(N20="SEMESTRAL",J20="TRIMESTRAL"),N17/2+F41,IF(AND(N20="TRIMESTRAL",J20="MENSUAL"),N17/3,IF(AND(N20="TRIMESTRAL",J20="TRIMESTRAL"),N17,IF(AND(N20="MENSUAL",J20="MENSUAL"),N17,"")))))))</f>
        <v>0.4</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eDNIGdqvIbA73dDSzLTHHH0pcO3tkVvZ9goBlV87BZMJ8gGB/W16jxtJmpp4aSVSQpc3Fld4qP8D7p3ddHN5WQ==" saltValue="iSPIw7Ho7KYsYSsomke+/w=="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25:O28"/>
    <mergeCell ref="J29:O29"/>
    <mergeCell ref="J30:O32"/>
    <mergeCell ref="J33:O33"/>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366</v>
      </c>
      <c r="L12" s="344"/>
      <c r="M12" s="344"/>
      <c r="N12" s="344"/>
      <c r="O12" s="344"/>
      <c r="P12" s="24"/>
    </row>
    <row r="13" spans="2:16" s="22" customFormat="1" x14ac:dyDescent="0.25">
      <c r="B13" s="24"/>
      <c r="C13" s="332" t="s">
        <v>55</v>
      </c>
      <c r="D13" s="332"/>
      <c r="E13" s="345" t="s">
        <v>46</v>
      </c>
      <c r="F13" s="346"/>
      <c r="G13" s="346"/>
      <c r="H13" s="346"/>
      <c r="I13" s="346"/>
      <c r="J13" s="346"/>
      <c r="K13" s="346"/>
      <c r="L13" s="346"/>
      <c r="M13" s="346"/>
      <c r="N13" s="346"/>
      <c r="O13" s="346"/>
      <c r="P13" s="24"/>
    </row>
    <row r="14" spans="2:16" s="22" customFormat="1" x14ac:dyDescent="0.25">
      <c r="B14" s="24"/>
      <c r="C14" s="332" t="s">
        <v>21</v>
      </c>
      <c r="D14" s="332"/>
      <c r="E14" s="345" t="s">
        <v>131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0.9</v>
      </c>
      <c r="O17" s="363"/>
      <c r="P17" s="319"/>
    </row>
    <row r="18" spans="2:16" s="22" customFormat="1" ht="15.75" customHeight="1" x14ac:dyDescent="0.25">
      <c r="B18" s="24"/>
      <c r="C18" s="332" t="s">
        <v>2</v>
      </c>
      <c r="D18" s="332"/>
      <c r="E18" s="332" t="s">
        <v>24</v>
      </c>
      <c r="F18" s="332"/>
      <c r="G18" s="355" t="s">
        <v>367</v>
      </c>
      <c r="H18" s="356"/>
      <c r="I18" s="356"/>
      <c r="J18" s="356"/>
      <c r="K18" s="356"/>
      <c r="L18" s="356"/>
      <c r="M18" s="356"/>
      <c r="N18" s="356"/>
      <c r="O18" s="339"/>
      <c r="P18" s="319"/>
    </row>
    <row r="19" spans="2:16" s="22" customFormat="1" ht="15.75" customHeight="1" x14ac:dyDescent="0.25">
      <c r="B19" s="24"/>
      <c r="C19" s="332"/>
      <c r="D19" s="332"/>
      <c r="E19" s="332" t="s">
        <v>25</v>
      </c>
      <c r="F19" s="332"/>
      <c r="G19" s="355" t="s">
        <v>368</v>
      </c>
      <c r="H19" s="356"/>
      <c r="I19" s="356"/>
      <c r="J19" s="356"/>
      <c r="K19" s="356"/>
      <c r="L19" s="356"/>
      <c r="M19" s="356"/>
      <c r="N19" s="356"/>
      <c r="O19" s="339"/>
      <c r="P19" s="17"/>
    </row>
    <row r="20" spans="2:16" s="22" customFormat="1" ht="23.25" customHeight="1" x14ac:dyDescent="0.25">
      <c r="B20" s="24"/>
      <c r="C20" s="332" t="s">
        <v>12</v>
      </c>
      <c r="D20" s="332"/>
      <c r="E20" s="357" t="s">
        <v>447</v>
      </c>
      <c r="F20" s="359"/>
      <c r="G20" s="332" t="s">
        <v>5</v>
      </c>
      <c r="H20" s="332"/>
      <c r="I20" s="332"/>
      <c r="J20" s="331" t="s">
        <v>15</v>
      </c>
      <c r="K20" s="331"/>
      <c r="L20" s="332" t="s">
        <v>17</v>
      </c>
      <c r="M20" s="332"/>
      <c r="N20" s="331" t="s">
        <v>16</v>
      </c>
      <c r="O20" s="331"/>
      <c r="P20" s="17"/>
    </row>
    <row r="21" spans="2:16" s="22" customFormat="1" ht="21.75" customHeight="1" x14ac:dyDescent="0.25">
      <c r="B21" s="24"/>
      <c r="C21" s="332"/>
      <c r="D21" s="332"/>
      <c r="E21" s="360"/>
      <c r="F21" s="362"/>
      <c r="G21" s="332"/>
      <c r="H21" s="332"/>
      <c r="I21" s="332"/>
      <c r="J21" s="331"/>
      <c r="K21" s="331"/>
      <c r="L21" s="332"/>
      <c r="M21" s="332"/>
      <c r="N21" s="331"/>
      <c r="O21" s="331"/>
      <c r="P21" s="17"/>
    </row>
    <row r="22" spans="2:16" s="20" customFormat="1" ht="15.75" customHeight="1" x14ac:dyDescent="0.25">
      <c r="B22" s="17"/>
      <c r="C22" s="15"/>
      <c r="D22" s="15"/>
      <c r="E22" s="168"/>
      <c r="F22" s="168"/>
      <c r="G22" s="15"/>
      <c r="H22" s="15"/>
      <c r="I22" s="15"/>
      <c r="J22" s="168"/>
      <c r="K22" s="168"/>
      <c r="L22" s="15"/>
      <c r="M22" s="15"/>
      <c r="N22" s="168"/>
      <c r="O22" s="16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75" t="s">
        <v>511</v>
      </c>
      <c r="K25" s="376"/>
      <c r="L25" s="376"/>
      <c r="M25" s="376"/>
      <c r="N25" s="376"/>
      <c r="O25" s="376"/>
      <c r="P25" s="319"/>
    </row>
    <row r="26" spans="2:16" s="22" customFormat="1" ht="15.75" customHeight="1" x14ac:dyDescent="0.25">
      <c r="B26" s="24"/>
      <c r="C26" s="315"/>
      <c r="D26" s="315"/>
      <c r="E26" s="315"/>
      <c r="F26" s="315"/>
      <c r="G26" s="315"/>
      <c r="H26" s="315"/>
      <c r="I26" s="316"/>
      <c r="J26" s="377"/>
      <c r="K26" s="378"/>
      <c r="L26" s="378"/>
      <c r="M26" s="378"/>
      <c r="N26" s="378"/>
      <c r="O26" s="378"/>
      <c r="P26" s="24"/>
    </row>
    <row r="27" spans="2:16" s="22" customFormat="1" ht="15.75" customHeight="1" x14ac:dyDescent="0.25">
      <c r="B27" s="24"/>
      <c r="C27" s="315"/>
      <c r="D27" s="315"/>
      <c r="E27" s="315"/>
      <c r="F27" s="315"/>
      <c r="G27" s="315"/>
      <c r="H27" s="315"/>
      <c r="I27" s="316"/>
      <c r="J27" s="377"/>
      <c r="K27" s="378"/>
      <c r="L27" s="378"/>
      <c r="M27" s="378"/>
      <c r="N27" s="378"/>
      <c r="O27" s="378"/>
      <c r="P27" s="24"/>
    </row>
    <row r="28" spans="2:16" s="22" customFormat="1" ht="15.75" customHeight="1" x14ac:dyDescent="0.25">
      <c r="B28" s="24"/>
      <c r="C28" s="315"/>
      <c r="D28" s="315"/>
      <c r="E28" s="315"/>
      <c r="F28" s="315"/>
      <c r="G28" s="315"/>
      <c r="H28" s="315"/>
      <c r="I28" s="316"/>
      <c r="J28" s="377"/>
      <c r="K28" s="378"/>
      <c r="L28" s="378"/>
      <c r="M28" s="378"/>
      <c r="N28" s="378"/>
      <c r="O28" s="378"/>
      <c r="P28" s="24"/>
    </row>
    <row r="29" spans="2:16" s="22" customFormat="1" ht="15.75" customHeight="1" x14ac:dyDescent="0.25">
      <c r="B29" s="24"/>
      <c r="C29" s="315"/>
      <c r="D29" s="315"/>
      <c r="E29" s="315"/>
      <c r="F29" s="315"/>
      <c r="G29" s="315"/>
      <c r="H29" s="315"/>
      <c r="I29" s="316"/>
      <c r="J29" s="377"/>
      <c r="K29" s="378"/>
      <c r="L29" s="378"/>
      <c r="M29" s="378"/>
      <c r="N29" s="378"/>
      <c r="O29" s="378"/>
      <c r="P29" s="24"/>
    </row>
    <row r="30" spans="2:16" s="22" customFormat="1" ht="16.5" customHeight="1" x14ac:dyDescent="0.25">
      <c r="B30" s="24"/>
      <c r="C30" s="315"/>
      <c r="D30" s="315"/>
      <c r="E30" s="315"/>
      <c r="F30" s="315"/>
      <c r="G30" s="315"/>
      <c r="H30" s="315"/>
      <c r="I30" s="316"/>
      <c r="J30" s="381"/>
      <c r="K30" s="382"/>
      <c r="L30" s="382"/>
      <c r="M30" s="382"/>
      <c r="N30" s="382"/>
      <c r="O30" s="382"/>
      <c r="P30" s="24"/>
    </row>
    <row r="31" spans="2:16" s="22" customFormat="1" ht="15.75" customHeight="1" x14ac:dyDescent="0.25">
      <c r="B31" s="24"/>
      <c r="C31" s="315"/>
      <c r="D31" s="315"/>
      <c r="E31" s="315"/>
      <c r="F31" s="315"/>
      <c r="G31" s="315"/>
      <c r="H31" s="315"/>
      <c r="I31" s="316"/>
      <c r="J31" s="365" t="s">
        <v>194</v>
      </c>
      <c r="K31" s="327"/>
      <c r="L31" s="327"/>
      <c r="M31" s="327"/>
      <c r="N31" s="327"/>
      <c r="O31" s="327"/>
      <c r="P31" s="24"/>
    </row>
    <row r="32" spans="2:16" s="22" customFormat="1" ht="16.5" customHeight="1" x14ac:dyDescent="0.25">
      <c r="B32" s="24"/>
      <c r="C32" s="315"/>
      <c r="D32" s="315"/>
      <c r="E32" s="315"/>
      <c r="F32" s="315"/>
      <c r="G32" s="315"/>
      <c r="H32" s="315"/>
      <c r="I32" s="316"/>
      <c r="J32" s="320" t="s">
        <v>512</v>
      </c>
      <c r="K32" s="321"/>
      <c r="L32" s="321"/>
      <c r="M32" s="321"/>
      <c r="N32" s="321"/>
      <c r="O32" s="321"/>
      <c r="P32" s="24"/>
    </row>
    <row r="33" spans="2:16" s="22" customFormat="1" ht="15.75" customHeight="1" x14ac:dyDescent="0.25">
      <c r="B33" s="24"/>
      <c r="C33" s="315"/>
      <c r="D33" s="315"/>
      <c r="E33" s="315"/>
      <c r="F33" s="315"/>
      <c r="G33" s="315"/>
      <c r="H33" s="315"/>
      <c r="I33" s="316"/>
      <c r="J33" s="322"/>
      <c r="K33" s="323"/>
      <c r="L33" s="323"/>
      <c r="M33" s="323"/>
      <c r="N33" s="323"/>
      <c r="O33" s="323"/>
      <c r="P33" s="24"/>
    </row>
    <row r="34" spans="2:16" s="22" customFormat="1" ht="15.75" customHeigh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22"/>
      <c r="K35" s="323"/>
      <c r="L35" s="323"/>
      <c r="M35" s="323"/>
      <c r="N35" s="323"/>
      <c r="O35" s="323"/>
      <c r="P35" s="24"/>
    </row>
    <row r="36" spans="2:16" s="22" customFormat="1" ht="15.75" customHeight="1" x14ac:dyDescent="0.25">
      <c r="B36" s="24"/>
      <c r="C36" s="315"/>
      <c r="D36" s="315"/>
      <c r="E36" s="315"/>
      <c r="F36" s="315"/>
      <c r="G36" s="315"/>
      <c r="H36" s="315"/>
      <c r="I36" s="316"/>
      <c r="J36" s="322"/>
      <c r="K36" s="323"/>
      <c r="L36" s="323"/>
      <c r="M36" s="323"/>
      <c r="N36" s="323"/>
      <c r="O36" s="323"/>
      <c r="P36" s="24"/>
    </row>
    <row r="37" spans="2:16" s="22" customFormat="1" ht="16.5" customHeight="1" x14ac:dyDescent="0.25">
      <c r="B37" s="24"/>
      <c r="C37" s="315"/>
      <c r="D37" s="315"/>
      <c r="E37" s="315"/>
      <c r="F37" s="315"/>
      <c r="G37" s="315"/>
      <c r="H37" s="315"/>
      <c r="I37" s="316"/>
      <c r="J37" s="324"/>
      <c r="K37" s="325"/>
      <c r="L37" s="325"/>
      <c r="M37" s="325"/>
      <c r="N37" s="325"/>
      <c r="O37" s="325"/>
      <c r="P37" s="24"/>
    </row>
    <row r="38" spans="2:16" s="22" customFormat="1" ht="15.75" customHeight="1" x14ac:dyDescent="0.25">
      <c r="B38" s="24"/>
      <c r="C38" s="315"/>
      <c r="D38" s="315"/>
      <c r="E38" s="315"/>
      <c r="F38" s="315"/>
      <c r="G38" s="315"/>
      <c r="H38" s="315"/>
      <c r="I38" s="316"/>
      <c r="J38" s="326" t="s">
        <v>7</v>
      </c>
      <c r="K38" s="327"/>
      <c r="L38" s="327"/>
      <c r="M38" s="327"/>
      <c r="N38" s="327"/>
      <c r="O38" s="327"/>
      <c r="P38" s="24"/>
    </row>
    <row r="39" spans="2:16" s="22" customFormat="1" ht="16.5" customHeight="1" x14ac:dyDescent="0.25">
      <c r="B39" s="24"/>
      <c r="C39" s="315"/>
      <c r="D39" s="315"/>
      <c r="E39" s="315"/>
      <c r="F39" s="315"/>
      <c r="G39" s="315"/>
      <c r="H39" s="315"/>
      <c r="I39" s="316"/>
      <c r="J39" s="330" t="s">
        <v>131</v>
      </c>
      <c r="K39" s="321"/>
      <c r="L39" s="321"/>
      <c r="M39" s="321"/>
      <c r="N39" s="321"/>
      <c r="O39" s="321"/>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10" t="s">
        <v>9</v>
      </c>
      <c r="D41" s="311"/>
      <c r="E41" s="311"/>
      <c r="F41" s="311"/>
      <c r="G41" s="311"/>
      <c r="H41" s="311"/>
      <c r="I41" s="311"/>
      <c r="J41" s="311"/>
      <c r="K41" s="311"/>
      <c r="L41" s="311"/>
      <c r="M41" s="311"/>
      <c r="N41" s="311"/>
      <c r="O41" s="312"/>
      <c r="P41" s="26"/>
    </row>
    <row r="42" spans="2:16" s="27" customFormat="1" x14ac:dyDescent="0.25">
      <c r="B42" s="26"/>
      <c r="C42" s="166" t="s">
        <v>8</v>
      </c>
      <c r="D42" s="165" t="str">
        <f>IF(J20="MENSUAL","ENERO",IF(J20="TRIMESTRAL","MARZO",IF(J20="SEMESTRAL","JUNIO",IF(J20="ANUAL",2017,""))))</f>
        <v>JUNIO</v>
      </c>
      <c r="E42" s="165" t="str">
        <f>IF(J20="MENSUAL","FEBRERO",IF(J20="TRIMESTRAL","JUNIO",IF(J20="SEMESTRAL","DICIEMBRE","")))</f>
        <v>DICIEMBRE</v>
      </c>
      <c r="F42" s="165" t="str">
        <f>IF(J20="MENSUAL","MARZO",IF(J20="TRIMESTRAL","SEPTIEMBRE",""))</f>
        <v/>
      </c>
      <c r="G42" s="165" t="str">
        <f>IF(J20="MENSUAL","ABRIL",IF(J20="TRIMESTRAL","DICIEMBRE",""))</f>
        <v/>
      </c>
      <c r="H42" s="165" t="str">
        <f>IF(J20="MENSUAL","MAYO","")</f>
        <v/>
      </c>
      <c r="I42" s="165" t="str">
        <f>IF(J20="MENSUAL","JUNIO","")</f>
        <v/>
      </c>
      <c r="J42" s="165" t="str">
        <f>IF(J20="MENSUAL","JULIO","")</f>
        <v/>
      </c>
      <c r="K42" s="165" t="str">
        <f>IF(J20="MENSUAL","AGOSTO","")</f>
        <v/>
      </c>
      <c r="L42" s="165" t="str">
        <f>IF(J20="MENSUAL","SEPTIEMBRE","")</f>
        <v/>
      </c>
      <c r="M42" s="165" t="str">
        <f>IF(J20="MENSUAL","OCTUBRE","")</f>
        <v/>
      </c>
      <c r="N42" s="165" t="str">
        <f>IF(J20="MENSUAL","NOVIEMBRE","")</f>
        <v/>
      </c>
      <c r="O42" s="165" t="str">
        <f>IF(J20="MENSUAL","DICIEMBRE","")</f>
        <v/>
      </c>
      <c r="P42" s="26"/>
    </row>
    <row r="43" spans="2:16" s="27" customFormat="1" ht="37.5" customHeight="1" x14ac:dyDescent="0.25">
      <c r="B43" s="26"/>
      <c r="C43" s="167" t="str">
        <f>G18</f>
        <v>Inducciones realizadas puesto de trabajo</v>
      </c>
      <c r="D43" s="2"/>
      <c r="E43" s="2"/>
      <c r="F43" s="2"/>
      <c r="G43" s="2"/>
      <c r="H43" s="2"/>
      <c r="I43" s="2"/>
      <c r="J43" s="2"/>
      <c r="K43" s="2"/>
      <c r="L43" s="2"/>
      <c r="M43" s="2"/>
      <c r="N43" s="2"/>
      <c r="O43" s="2"/>
      <c r="P43" s="26"/>
    </row>
    <row r="44" spans="2:16" s="27" customFormat="1" ht="60" x14ac:dyDescent="0.25">
      <c r="B44" s="26"/>
      <c r="C44" s="167" t="str">
        <f>G19</f>
        <v>Numero de funcionarios vinculados en el periodo*100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sheetProtection algorithmName="SHA-512" hashValue="lrdJeh37cej3YlfWQSs1yEN3WQXIUaS7uZsy4jonaLwu1jigNcNmS9tIADwzTooKVwSvPDTR756iyYHeVlC1tg==" saltValue="kt2Z7emF/5t2Fac+FeYIO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3731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3731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27</v>
      </c>
      <c r="F12" s="343"/>
      <c r="G12" s="343"/>
      <c r="H12" s="343"/>
      <c r="I12" s="342" t="s">
        <v>0</v>
      </c>
      <c r="J12" s="342"/>
      <c r="K12" s="344" t="s">
        <v>426</v>
      </c>
      <c r="L12" s="344"/>
      <c r="M12" s="344"/>
      <c r="N12" s="344"/>
      <c r="O12" s="344"/>
      <c r="P12" s="24"/>
    </row>
    <row r="13" spans="2:16" s="22" customFormat="1" x14ac:dyDescent="0.25">
      <c r="B13" s="24"/>
      <c r="C13" s="332" t="s">
        <v>55</v>
      </c>
      <c r="D13" s="332"/>
      <c r="E13" s="345" t="s">
        <v>46</v>
      </c>
      <c r="F13" s="346"/>
      <c r="G13" s="346"/>
      <c r="H13" s="346"/>
      <c r="I13" s="346"/>
      <c r="J13" s="346"/>
      <c r="K13" s="346"/>
      <c r="L13" s="346"/>
      <c r="M13" s="346"/>
      <c r="N13" s="346"/>
      <c r="O13" s="346"/>
      <c r="P13" s="24"/>
    </row>
    <row r="14" spans="2:16" s="22" customFormat="1" x14ac:dyDescent="0.25">
      <c r="B14" s="24"/>
      <c r="C14" s="332" t="s">
        <v>21</v>
      </c>
      <c r="D14" s="332"/>
      <c r="E14" s="345" t="s">
        <v>131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36</v>
      </c>
      <c r="K17" s="301"/>
      <c r="L17" s="332" t="s">
        <v>3</v>
      </c>
      <c r="M17" s="332"/>
      <c r="N17" s="363">
        <v>0.95</v>
      </c>
      <c r="O17" s="363"/>
      <c r="P17" s="319"/>
    </row>
    <row r="18" spans="2:16" s="22" customFormat="1" ht="15.75" customHeight="1" x14ac:dyDescent="0.25">
      <c r="B18" s="24"/>
      <c r="C18" s="332" t="s">
        <v>2</v>
      </c>
      <c r="D18" s="332"/>
      <c r="E18" s="332" t="s">
        <v>24</v>
      </c>
      <c r="F18" s="332"/>
      <c r="G18" s="339" t="s">
        <v>442</v>
      </c>
      <c r="H18" s="331"/>
      <c r="I18" s="331"/>
      <c r="J18" s="331"/>
      <c r="K18" s="331"/>
      <c r="L18" s="331"/>
      <c r="M18" s="331"/>
      <c r="N18" s="331"/>
      <c r="O18" s="331"/>
      <c r="P18" s="319"/>
    </row>
    <row r="19" spans="2:16" s="22" customFormat="1" ht="15.75" customHeight="1" x14ac:dyDescent="0.25">
      <c r="B19" s="24"/>
      <c r="C19" s="332"/>
      <c r="D19" s="332"/>
      <c r="E19" s="332" t="s">
        <v>25</v>
      </c>
      <c r="F19" s="332"/>
      <c r="G19" s="339" t="s">
        <v>443</v>
      </c>
      <c r="H19" s="331"/>
      <c r="I19" s="331"/>
      <c r="J19" s="331"/>
      <c r="K19" s="331"/>
      <c r="L19" s="331"/>
      <c r="M19" s="331"/>
      <c r="N19" s="331"/>
      <c r="O19" s="331"/>
      <c r="P19" s="17"/>
    </row>
    <row r="20" spans="2:16" s="22" customFormat="1" ht="15.75" customHeight="1" x14ac:dyDescent="0.25">
      <c r="B20" s="24"/>
      <c r="C20" s="332" t="s">
        <v>12</v>
      </c>
      <c r="D20" s="332"/>
      <c r="E20" s="302" t="s">
        <v>444</v>
      </c>
      <c r="F20" s="302"/>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206"/>
      <c r="F22" s="206"/>
      <c r="G22" s="15"/>
      <c r="H22" s="15"/>
      <c r="I22" s="15"/>
      <c r="J22" s="206"/>
      <c r="K22" s="206"/>
      <c r="L22" s="15"/>
      <c r="M22" s="15"/>
      <c r="N22" s="206"/>
      <c r="O22" s="206"/>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75" t="s">
        <v>445</v>
      </c>
      <c r="K25" s="376"/>
      <c r="L25" s="376"/>
      <c r="M25" s="376"/>
      <c r="N25" s="376"/>
      <c r="O25" s="376"/>
      <c r="P25" s="319"/>
    </row>
    <row r="26" spans="2:16" s="22" customFormat="1" ht="16.5" customHeight="1" x14ac:dyDescent="0.25">
      <c r="B26" s="24"/>
      <c r="C26" s="315"/>
      <c r="D26" s="315"/>
      <c r="E26" s="315"/>
      <c r="F26" s="315"/>
      <c r="G26" s="315"/>
      <c r="H26" s="315"/>
      <c r="I26" s="316"/>
      <c r="J26" s="375"/>
      <c r="K26" s="376"/>
      <c r="L26" s="376"/>
      <c r="M26" s="376"/>
      <c r="N26" s="376"/>
      <c r="O26" s="376"/>
      <c r="P26" s="202"/>
    </row>
    <row r="27" spans="2:16" s="22" customFormat="1" ht="15.75" customHeight="1" x14ac:dyDescent="0.25">
      <c r="B27" s="24"/>
      <c r="C27" s="315"/>
      <c r="D27" s="315"/>
      <c r="E27" s="315"/>
      <c r="F27" s="315"/>
      <c r="G27" s="315"/>
      <c r="H27" s="315"/>
      <c r="I27" s="316"/>
      <c r="J27" s="377"/>
      <c r="K27" s="378"/>
      <c r="L27" s="378"/>
      <c r="M27" s="378"/>
      <c r="N27" s="378"/>
      <c r="O27" s="378"/>
      <c r="P27" s="24"/>
    </row>
    <row r="28" spans="2:16" s="22" customFormat="1" ht="15.75" customHeight="1" x14ac:dyDescent="0.25">
      <c r="B28" s="24"/>
      <c r="C28" s="315"/>
      <c r="D28" s="315"/>
      <c r="E28" s="315"/>
      <c r="F28" s="315"/>
      <c r="G28" s="315"/>
      <c r="H28" s="315"/>
      <c r="I28" s="316"/>
      <c r="J28" s="377"/>
      <c r="K28" s="378"/>
      <c r="L28" s="378"/>
      <c r="M28" s="378"/>
      <c r="N28" s="378"/>
      <c r="O28" s="378"/>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20" t="s">
        <v>446</v>
      </c>
      <c r="K30" s="321"/>
      <c r="L30" s="321"/>
      <c r="M30" s="321"/>
      <c r="N30" s="321"/>
      <c r="O30" s="321"/>
      <c r="P30" s="24"/>
    </row>
    <row r="31" spans="2:16" s="22" customFormat="1" ht="15.75" customHeight="1" x14ac:dyDescent="0.25">
      <c r="B31" s="24"/>
      <c r="C31" s="315"/>
      <c r="D31" s="315"/>
      <c r="E31" s="315"/>
      <c r="F31" s="315"/>
      <c r="G31" s="315"/>
      <c r="H31" s="315"/>
      <c r="I31" s="316"/>
      <c r="J31" s="322"/>
      <c r="K31" s="323"/>
      <c r="L31" s="323"/>
      <c r="M31" s="323"/>
      <c r="N31" s="323"/>
      <c r="O31" s="323"/>
      <c r="P31" s="24"/>
    </row>
    <row r="32" spans="2:16" s="22" customFormat="1" ht="16.5" customHeight="1" x14ac:dyDescent="0.25">
      <c r="B32" s="24"/>
      <c r="C32" s="315"/>
      <c r="D32" s="315"/>
      <c r="E32" s="315"/>
      <c r="F32" s="315"/>
      <c r="G32" s="315"/>
      <c r="H32" s="315"/>
      <c r="I32" s="316"/>
      <c r="J32" s="324"/>
      <c r="K32" s="325"/>
      <c r="L32" s="325"/>
      <c r="M32" s="325"/>
      <c r="N32" s="325"/>
      <c r="O32" s="325"/>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6.5" customHeight="1" x14ac:dyDescent="0.25">
      <c r="B34" s="24"/>
      <c r="C34" s="315"/>
      <c r="D34" s="315"/>
      <c r="E34" s="315"/>
      <c r="F34" s="315"/>
      <c r="G34" s="315"/>
      <c r="H34" s="315"/>
      <c r="I34" s="316"/>
      <c r="J34" s="330" t="s">
        <v>131</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204" t="s">
        <v>8</v>
      </c>
      <c r="D37" s="203" t="str">
        <f>IF(J20="MENSUAL","ENERO",IF(J20="TRIMESTRAL","MARZO",IF(J20="SEMESTRAL","JUNIO",IF(J20="ANUAL",2017,""))))</f>
        <v>JUNIO</v>
      </c>
      <c r="E37" s="203" t="str">
        <f>IF(J20="MENSUAL","FEBRERO",IF(J20="TRIMESTRAL","JUNIO",IF(J20="SEMESTRAL","DICIEMBRE","")))</f>
        <v>DICIEMBRE</v>
      </c>
      <c r="F37" s="203" t="str">
        <f>IF(J20="MENSUAL","MARZO",IF(J20="TRIMESTRAL","SEPTIEMBRE",""))</f>
        <v/>
      </c>
      <c r="G37" s="203" t="str">
        <f>IF(J20="MENSUAL","ABRIL",IF(J20="TRIMESTRAL","DICIEMBRE",""))</f>
        <v/>
      </c>
      <c r="H37" s="203" t="str">
        <f>IF(J20="MENSUAL","MAYO","")</f>
        <v/>
      </c>
      <c r="I37" s="203" t="str">
        <f>IF(J20="MENSUAL","JUNIO","")</f>
        <v/>
      </c>
      <c r="J37" s="203" t="str">
        <f>IF(J20="MENSUAL","JULIO","")</f>
        <v/>
      </c>
      <c r="K37" s="203" t="str">
        <f>IF(J20="MENSUAL","AGOSTO","")</f>
        <v/>
      </c>
      <c r="L37" s="203" t="str">
        <f>IF(J20="MENSUAL","SEPTIEMBRE","")</f>
        <v/>
      </c>
      <c r="M37" s="203" t="str">
        <f>IF(J20="MENSUAL","OCTUBRE","")</f>
        <v/>
      </c>
      <c r="N37" s="203" t="str">
        <f>IF(J20="MENSUAL","NOVIEMBRE","")</f>
        <v/>
      </c>
      <c r="O37" s="203" t="str">
        <f>IF(J20="MENSUAL","DICIEMBRE","")</f>
        <v/>
      </c>
      <c r="P37" s="26"/>
    </row>
    <row r="38" spans="2:16" s="27" customFormat="1" ht="37.5" customHeight="1" x14ac:dyDescent="0.25">
      <c r="B38" s="26"/>
      <c r="C38" s="205" t="str">
        <f>G18</f>
        <v>Número de inducciones realizadas</v>
      </c>
      <c r="D38" s="2"/>
      <c r="E38" s="2"/>
      <c r="F38" s="2"/>
      <c r="G38" s="2"/>
      <c r="H38" s="2"/>
      <c r="I38" s="2"/>
      <c r="J38" s="2"/>
      <c r="K38" s="2"/>
      <c r="L38" s="2"/>
      <c r="M38" s="2"/>
      <c r="N38" s="2"/>
      <c r="O38" s="2"/>
      <c r="P38" s="26"/>
    </row>
    <row r="39" spans="2:16" s="27" customFormat="1" ht="30" x14ac:dyDescent="0.25">
      <c r="B39" s="26"/>
      <c r="C39" s="205" t="str">
        <f>G19</f>
        <v>Número de personal nuevo vinculado*100</v>
      </c>
      <c r="D39" s="2"/>
      <c r="E39" s="2"/>
      <c r="F39" s="2"/>
      <c r="G39" s="2"/>
      <c r="H39" s="2"/>
      <c r="I39" s="2"/>
      <c r="J39" s="2"/>
      <c r="K39" s="2"/>
      <c r="L39" s="2"/>
      <c r="M39" s="2"/>
      <c r="N39" s="2"/>
      <c r="O39" s="2"/>
      <c r="P39" s="28"/>
    </row>
    <row r="40" spans="2:16" s="27" customFormat="1" x14ac:dyDescent="0.25">
      <c r="B40" s="26"/>
      <c r="C40" s="3" t="s">
        <v>10</v>
      </c>
      <c r="D40" s="29" t="str">
        <f>IFERROR(IF($E$17=1,D38/D39,IF($E$17=2,D38,"")),"")</f>
        <v/>
      </c>
      <c r="E40" s="29" t="str">
        <f t="shared" ref="E40:O40" si="0">IFERROR(IF($E$17=1,E38/E39,IF($E$17=2,E38,"")),"")</f>
        <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0.47499999999999998</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0.95</v>
      </c>
      <c r="F41" s="29" t="str">
        <f>IF(AND(N20="ANUAL",J20="MENSUAL"),N17/12+E41,IF(AND(N20="ANUAL",J20="TRIMESTRAL"),N17/4+E41,IF(AND(N20="SEMESTRAL",J20="MENSUAL"),N17/6+E41,IF(AND(N20="SEMESTRAL",J20="TRIMESTRAL"),N17/2,IF(AND(N20="TRIMESTRAL",J20="MENSUAL"),N17/3+E41,IF(AND(N20="TRIMESTRAL",J20="TRIMESTRAL"),N17,IF(AND(N20="MENSUAL",J20="MENSUAL"),N17,"")))))))</f>
        <v/>
      </c>
      <c r="G41" s="29" t="str">
        <f>IF(AND(N20="ANUAL",J20="MENSUAL"),N17/12+F41,IF(AND(N20="ANUAL",J20="TRIMESTRAL"),N17/4+F41,IF(AND(N20="SEMESTRAL",J20="MENSUAL"),N17/6+F41,IF(AND(N20="SEMESTRAL",J20="TRIMESTRAL"),N17/2+F41,IF(AND(N20="TRIMESTRAL",J20="MENSUAL"),N17/3,IF(AND(N20="TRIMESTRAL",J20="TRIMESTRAL"),N17,IF(AND(N20="MENSUAL",J20="MENSUAL"),N17,"")))))))</f>
        <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102"/>
      <c r="F42" s="102"/>
      <c r="G42" s="7"/>
      <c r="H42" s="7"/>
      <c r="I42" s="7"/>
      <c r="J42" s="7"/>
      <c r="K42" s="7"/>
      <c r="L42" s="7"/>
      <c r="M42" s="7"/>
      <c r="N42" s="7"/>
      <c r="O42" s="7"/>
      <c r="P42" s="26"/>
    </row>
    <row r="44" spans="2:16" s="18" customFormat="1" x14ac:dyDescent="0.2">
      <c r="B44" s="19"/>
      <c r="D44" s="21"/>
      <c r="P44" s="19"/>
    </row>
  </sheetData>
  <sheetProtection algorithmName="SHA-512" hashValue="j6/kHIF8aHrvNZQ5T0pgq57bofgAl8Fr6H+V9rOZz8ZV6wZoxSJ5mi1UgPtpTShBHLHcBlZiaYcGAAReAcFnow==" saltValue="nKmewWH4WDi8M9BmCmbfz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6:O36"/>
    <mergeCell ref="C23:O23"/>
    <mergeCell ref="C24:I34"/>
    <mergeCell ref="J24:O24"/>
    <mergeCell ref="J34:O34"/>
    <mergeCell ref="N20:O21"/>
    <mergeCell ref="C20:D21"/>
    <mergeCell ref="E20:F21"/>
    <mergeCell ref="G20:I21"/>
    <mergeCell ref="P24:P25"/>
    <mergeCell ref="J25:O28"/>
    <mergeCell ref="J29:O29"/>
    <mergeCell ref="J30:O32"/>
    <mergeCell ref="J33:O33"/>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902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902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5"/>
  <sheetViews>
    <sheetView zoomScale="85" zoomScaleNormal="85"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196"/>
      <c r="N9" s="196"/>
      <c r="O9" s="196"/>
      <c r="P9" s="1"/>
    </row>
    <row r="10" spans="1:28" s="55" customFormat="1" ht="15.75" customHeight="1" x14ac:dyDescent="0.25">
      <c r="A10" s="54"/>
      <c r="B10" s="194"/>
      <c r="C10" s="341" t="s">
        <v>20</v>
      </c>
      <c r="D10" s="341"/>
      <c r="E10" s="341"/>
      <c r="F10" s="341"/>
      <c r="G10" s="341"/>
      <c r="H10" s="341"/>
      <c r="I10" s="341"/>
      <c r="J10" s="341"/>
      <c r="K10" s="341"/>
      <c r="L10" s="341"/>
      <c r="M10" s="341"/>
      <c r="N10" s="341"/>
      <c r="O10" s="341"/>
      <c r="P10" s="194"/>
      <c r="Q10" s="54"/>
      <c r="R10" s="54"/>
      <c r="S10" s="54"/>
      <c r="T10" s="54"/>
      <c r="U10" s="54"/>
      <c r="V10" s="54"/>
      <c r="W10" s="54"/>
      <c r="X10" s="54"/>
      <c r="Y10" s="54"/>
      <c r="Z10" s="54"/>
      <c r="AA10" s="54"/>
      <c r="AB10" s="54"/>
    </row>
    <row r="11" spans="1:28" s="55" customFormat="1" ht="15.75" customHeight="1" x14ac:dyDescent="0.25">
      <c r="A11" s="54"/>
      <c r="B11" s="194"/>
      <c r="C11" s="341"/>
      <c r="D11" s="341"/>
      <c r="E11" s="341"/>
      <c r="F11" s="341"/>
      <c r="G11" s="341"/>
      <c r="H11" s="341"/>
      <c r="I11" s="341"/>
      <c r="J11" s="341"/>
      <c r="K11" s="341"/>
      <c r="L11" s="341"/>
      <c r="M11" s="341"/>
      <c r="N11" s="341"/>
      <c r="O11" s="341"/>
      <c r="P11" s="194"/>
      <c r="Q11" s="54"/>
      <c r="R11" s="54"/>
      <c r="S11" s="54"/>
      <c r="T11" s="54"/>
      <c r="U11" s="54"/>
      <c r="V11" s="54"/>
      <c r="W11" s="54"/>
      <c r="X11" s="54"/>
      <c r="Y11" s="54"/>
      <c r="Z11" s="54"/>
      <c r="AA11" s="54"/>
      <c r="AB11" s="54"/>
    </row>
    <row r="12" spans="1:28" s="55" customFormat="1" ht="30" customHeight="1" x14ac:dyDescent="0.25">
      <c r="A12" s="54"/>
      <c r="B12" s="194"/>
      <c r="C12" s="342" t="s">
        <v>11</v>
      </c>
      <c r="D12" s="342"/>
      <c r="E12" s="343" t="s">
        <v>27</v>
      </c>
      <c r="F12" s="343"/>
      <c r="G12" s="343"/>
      <c r="H12" s="343"/>
      <c r="I12" s="342" t="s">
        <v>0</v>
      </c>
      <c r="J12" s="342"/>
      <c r="K12" s="303" t="s">
        <v>408</v>
      </c>
      <c r="L12" s="303"/>
      <c r="M12" s="303"/>
      <c r="N12" s="303"/>
      <c r="O12" s="303"/>
      <c r="P12" s="194"/>
      <c r="Q12" s="54"/>
      <c r="R12" s="54"/>
      <c r="S12" s="54"/>
      <c r="T12" s="54"/>
      <c r="U12" s="54"/>
      <c r="V12" s="54"/>
      <c r="W12" s="54"/>
      <c r="X12" s="54"/>
      <c r="Y12" s="54"/>
      <c r="Z12" s="54"/>
      <c r="AA12" s="54"/>
      <c r="AB12" s="54"/>
    </row>
    <row r="13" spans="1:28" s="55" customFormat="1" ht="15.75" x14ac:dyDescent="0.25">
      <c r="A13" s="54"/>
      <c r="B13" s="194"/>
      <c r="C13" s="332" t="s">
        <v>55</v>
      </c>
      <c r="D13" s="332"/>
      <c r="E13" s="345" t="s">
        <v>160</v>
      </c>
      <c r="F13" s="346"/>
      <c r="G13" s="346"/>
      <c r="H13" s="346"/>
      <c r="I13" s="346"/>
      <c r="J13" s="346"/>
      <c r="K13" s="346"/>
      <c r="L13" s="346"/>
      <c r="M13" s="346"/>
      <c r="N13" s="346"/>
      <c r="O13" s="346"/>
      <c r="P13" s="194"/>
      <c r="Q13" s="54"/>
      <c r="R13" s="54"/>
      <c r="S13" s="54"/>
      <c r="T13" s="54"/>
      <c r="U13" s="54"/>
      <c r="V13" s="54"/>
      <c r="W13" s="54"/>
      <c r="X13" s="54"/>
      <c r="Y13" s="54"/>
      <c r="Z13" s="54"/>
      <c r="AA13" s="54"/>
      <c r="AB13" s="54"/>
    </row>
    <row r="14" spans="1:28" s="55" customFormat="1" ht="15.75" customHeight="1" x14ac:dyDescent="0.25">
      <c r="A14" s="54"/>
      <c r="B14" s="194"/>
      <c r="C14" s="332" t="s">
        <v>21</v>
      </c>
      <c r="D14" s="332"/>
      <c r="E14" s="380" t="s">
        <v>224</v>
      </c>
      <c r="F14" s="379"/>
      <c r="G14" s="379"/>
      <c r="H14" s="379"/>
      <c r="I14" s="379"/>
      <c r="J14" s="379"/>
      <c r="K14" s="379"/>
      <c r="L14" s="379"/>
      <c r="M14" s="379"/>
      <c r="N14" s="379"/>
      <c r="O14" s="379"/>
      <c r="P14" s="194"/>
      <c r="Q14" s="54"/>
      <c r="R14" s="54"/>
      <c r="S14" s="54"/>
      <c r="T14" s="54"/>
      <c r="U14" s="54"/>
      <c r="V14" s="54"/>
      <c r="W14" s="54"/>
      <c r="X14" s="54"/>
      <c r="Y14" s="54"/>
      <c r="Z14" s="54"/>
      <c r="AA14" s="54"/>
      <c r="AB14" s="54"/>
    </row>
    <row r="15" spans="1:28" s="55" customFormat="1" ht="15.75" x14ac:dyDescent="0.25">
      <c r="A15" s="54"/>
      <c r="B15" s="194"/>
      <c r="C15" s="413"/>
      <c r="D15" s="413"/>
      <c r="E15" s="413"/>
      <c r="F15" s="413"/>
      <c r="G15" s="413"/>
      <c r="H15" s="413"/>
      <c r="I15" s="413"/>
      <c r="J15" s="413"/>
      <c r="K15" s="413"/>
      <c r="L15" s="413"/>
      <c r="M15" s="413"/>
      <c r="N15" s="413"/>
      <c r="O15" s="413"/>
      <c r="P15" s="194"/>
      <c r="Q15" s="54"/>
      <c r="R15" s="54"/>
      <c r="S15" s="54"/>
      <c r="T15" s="54"/>
      <c r="U15" s="54"/>
      <c r="V15" s="54"/>
      <c r="W15" s="54"/>
      <c r="X15" s="54"/>
      <c r="Y15" s="54"/>
      <c r="Z15" s="54"/>
      <c r="AA15" s="54"/>
      <c r="AB15" s="54"/>
    </row>
    <row r="16" spans="1:28" s="55" customFormat="1" ht="15.75" x14ac:dyDescent="0.25">
      <c r="A16" s="54"/>
      <c r="B16" s="194"/>
      <c r="C16" s="414" t="s">
        <v>1</v>
      </c>
      <c r="D16" s="414"/>
      <c r="E16" s="414"/>
      <c r="F16" s="414"/>
      <c r="G16" s="414"/>
      <c r="H16" s="414"/>
      <c r="I16" s="414"/>
      <c r="J16" s="414"/>
      <c r="K16" s="414"/>
      <c r="L16" s="414"/>
      <c r="M16" s="414"/>
      <c r="N16" s="414"/>
      <c r="O16" s="414"/>
      <c r="P16" s="194"/>
      <c r="Q16" s="54"/>
      <c r="R16" s="54"/>
      <c r="S16" s="54"/>
      <c r="T16" s="54"/>
      <c r="U16" s="54"/>
      <c r="V16" s="54"/>
      <c r="W16" s="54"/>
      <c r="X16" s="54"/>
      <c r="Y16" s="54"/>
      <c r="Z16" s="54"/>
      <c r="AA16" s="54"/>
      <c r="AB16" s="54"/>
    </row>
    <row r="17" spans="1:28" s="55" customFormat="1" ht="36" customHeight="1" x14ac:dyDescent="0.25">
      <c r="A17" s="54"/>
      <c r="B17" s="194"/>
      <c r="C17" s="332" t="s">
        <v>4</v>
      </c>
      <c r="D17" s="332"/>
      <c r="E17" s="415">
        <v>2</v>
      </c>
      <c r="F17" s="416"/>
      <c r="G17" s="417"/>
      <c r="H17" s="332" t="s">
        <v>165</v>
      </c>
      <c r="I17" s="332"/>
      <c r="J17" s="335" t="s">
        <v>39</v>
      </c>
      <c r="K17" s="301"/>
      <c r="L17" s="332" t="s">
        <v>3</v>
      </c>
      <c r="M17" s="332"/>
      <c r="N17" s="374">
        <v>30</v>
      </c>
      <c r="O17" s="374"/>
      <c r="P17" s="410"/>
      <c r="Q17" s="411"/>
      <c r="R17" s="412"/>
      <c r="S17" s="411"/>
      <c r="T17" s="411"/>
      <c r="U17" s="411"/>
      <c r="V17" s="411"/>
      <c r="W17" s="54"/>
      <c r="X17" s="54"/>
      <c r="Y17" s="54"/>
      <c r="Z17" s="54"/>
      <c r="AA17" s="54"/>
      <c r="AB17" s="54"/>
    </row>
    <row r="18" spans="1:28" s="55" customFormat="1" ht="15.75" customHeight="1" x14ac:dyDescent="0.25">
      <c r="A18" s="54"/>
      <c r="B18" s="194"/>
      <c r="C18" s="332" t="s">
        <v>2</v>
      </c>
      <c r="D18" s="332"/>
      <c r="E18" s="331" t="s">
        <v>409</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194"/>
      <c r="C19" s="332"/>
      <c r="D19" s="332"/>
      <c r="E19" s="331"/>
      <c r="F19" s="331"/>
      <c r="G19" s="331"/>
      <c r="H19" s="331"/>
      <c r="I19" s="331"/>
      <c r="J19" s="331"/>
      <c r="K19" s="331"/>
      <c r="L19" s="331"/>
      <c r="M19" s="331"/>
      <c r="N19" s="331"/>
      <c r="O19" s="331"/>
      <c r="P19" s="41"/>
      <c r="Q19" s="195"/>
      <c r="R19" s="400"/>
      <c r="S19" s="387"/>
      <c r="T19" s="387"/>
      <c r="U19" s="409"/>
      <c r="V19" s="387"/>
      <c r="W19" s="54"/>
      <c r="X19" s="54"/>
      <c r="Y19" s="54"/>
      <c r="Z19" s="54"/>
      <c r="AA19" s="54"/>
      <c r="AB19" s="54"/>
    </row>
    <row r="20" spans="1:28" s="55" customFormat="1" ht="15.75" customHeight="1" x14ac:dyDescent="0.25">
      <c r="A20" s="54"/>
      <c r="B20" s="194"/>
      <c r="C20" s="332" t="s">
        <v>12</v>
      </c>
      <c r="D20" s="332"/>
      <c r="E20" s="303" t="s">
        <v>410</v>
      </c>
      <c r="F20" s="331"/>
      <c r="G20" s="332" t="s">
        <v>5</v>
      </c>
      <c r="H20" s="332"/>
      <c r="I20" s="332"/>
      <c r="J20" s="331" t="s">
        <v>14</v>
      </c>
      <c r="K20" s="331"/>
      <c r="L20" s="332" t="s">
        <v>17</v>
      </c>
      <c r="M20" s="332"/>
      <c r="N20" s="331" t="s">
        <v>16</v>
      </c>
      <c r="O20" s="331"/>
      <c r="P20" s="41"/>
      <c r="Q20" s="195"/>
      <c r="R20" s="400"/>
      <c r="S20" s="387"/>
      <c r="T20" s="387"/>
      <c r="U20" s="409"/>
      <c r="V20" s="387"/>
      <c r="W20" s="54"/>
      <c r="X20" s="54"/>
      <c r="Y20" s="54"/>
      <c r="Z20" s="54"/>
      <c r="AA20" s="54"/>
      <c r="AB20" s="54"/>
    </row>
    <row r="21" spans="1:28" s="55" customFormat="1" ht="15.75" customHeight="1" x14ac:dyDescent="0.25">
      <c r="A21" s="54"/>
      <c r="B21" s="194"/>
      <c r="C21" s="332"/>
      <c r="D21" s="332"/>
      <c r="E21" s="331"/>
      <c r="F21" s="331"/>
      <c r="G21" s="332"/>
      <c r="H21" s="332"/>
      <c r="I21" s="332"/>
      <c r="J21" s="331"/>
      <c r="K21" s="331"/>
      <c r="L21" s="332"/>
      <c r="M21" s="332"/>
      <c r="N21" s="331"/>
      <c r="O21" s="331"/>
      <c r="P21" s="41"/>
      <c r="Q21" s="195"/>
      <c r="R21" s="400"/>
      <c r="S21" s="387"/>
      <c r="T21" s="387"/>
      <c r="U21" s="409"/>
      <c r="V21" s="387"/>
      <c r="W21" s="54"/>
      <c r="X21" s="54"/>
      <c r="Y21" s="54"/>
      <c r="Z21" s="54"/>
      <c r="AA21" s="54"/>
      <c r="AB21" s="54"/>
    </row>
    <row r="22" spans="1:28" ht="15.75" customHeight="1" x14ac:dyDescent="0.2">
      <c r="B22" s="1"/>
      <c r="C22" s="15"/>
      <c r="D22" s="15"/>
      <c r="E22" s="197"/>
      <c r="F22" s="197"/>
      <c r="G22" s="15"/>
      <c r="H22" s="15"/>
      <c r="I22" s="15"/>
      <c r="J22" s="196"/>
      <c r="K22" s="196"/>
      <c r="L22" s="15"/>
      <c r="M22" s="15"/>
      <c r="N22" s="196"/>
      <c r="O22" s="196"/>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5" customHeight="1" x14ac:dyDescent="0.2">
      <c r="B24" s="1"/>
      <c r="C24" s="404"/>
      <c r="D24" s="405"/>
      <c r="E24" s="405"/>
      <c r="F24" s="405"/>
      <c r="G24" s="405"/>
      <c r="H24" s="405"/>
      <c r="I24" s="405"/>
      <c r="J24" s="391" t="s">
        <v>195</v>
      </c>
      <c r="K24" s="391"/>
      <c r="L24" s="391"/>
      <c r="M24" s="391"/>
      <c r="N24" s="391"/>
      <c r="O24" s="392"/>
      <c r="P24" s="44"/>
      <c r="Q24" s="45"/>
      <c r="R24" s="400"/>
      <c r="S24" s="408"/>
      <c r="T24" s="408"/>
      <c r="U24" s="400"/>
      <c r="V24" s="387"/>
    </row>
    <row r="25" spans="1:28" ht="15" customHeight="1" x14ac:dyDescent="0.2">
      <c r="B25" s="1"/>
      <c r="C25" s="404"/>
      <c r="D25" s="405"/>
      <c r="E25" s="405"/>
      <c r="F25" s="405"/>
      <c r="G25" s="405"/>
      <c r="H25" s="405"/>
      <c r="I25" s="405"/>
      <c r="J25" s="389" t="s">
        <v>513</v>
      </c>
      <c r="K25" s="389"/>
      <c r="L25" s="389"/>
      <c r="M25" s="389"/>
      <c r="N25" s="389"/>
      <c r="O25" s="390"/>
      <c r="P25" s="44"/>
      <c r="Q25" s="45"/>
      <c r="R25" s="400"/>
      <c r="S25" s="408"/>
      <c r="T25" s="408"/>
      <c r="U25" s="400"/>
      <c r="V25" s="387"/>
    </row>
    <row r="26" spans="1:28" x14ac:dyDescent="0.2">
      <c r="B26" s="1"/>
      <c r="C26" s="404"/>
      <c r="D26" s="405"/>
      <c r="E26" s="405"/>
      <c r="F26" s="405"/>
      <c r="G26" s="405"/>
      <c r="H26" s="405"/>
      <c r="I26" s="405"/>
      <c r="J26" s="389"/>
      <c r="K26" s="389"/>
      <c r="L26" s="389"/>
      <c r="M26" s="389"/>
      <c r="N26" s="389"/>
      <c r="O26" s="390"/>
      <c r="P26" s="44"/>
      <c r="Q26" s="45"/>
    </row>
    <row r="27" spans="1:28" x14ac:dyDescent="0.2">
      <c r="B27" s="1"/>
      <c r="C27" s="404"/>
      <c r="D27" s="405"/>
      <c r="E27" s="405"/>
      <c r="F27" s="405"/>
      <c r="G27" s="405"/>
      <c r="H27" s="405"/>
      <c r="I27" s="405"/>
      <c r="J27" s="389"/>
      <c r="K27" s="389"/>
      <c r="L27" s="389"/>
      <c r="M27" s="389"/>
      <c r="N27" s="389"/>
      <c r="O27" s="390"/>
      <c r="P27" s="44"/>
      <c r="Q27" s="45"/>
    </row>
    <row r="28" spans="1:28" x14ac:dyDescent="0.2">
      <c r="B28" s="1"/>
      <c r="C28" s="404"/>
      <c r="D28" s="405"/>
      <c r="E28" s="405"/>
      <c r="F28" s="405"/>
      <c r="G28" s="405"/>
      <c r="H28" s="405"/>
      <c r="I28" s="405"/>
      <c r="J28" s="389"/>
      <c r="K28" s="389"/>
      <c r="L28" s="389"/>
      <c r="M28" s="389"/>
      <c r="N28" s="389"/>
      <c r="O28" s="390"/>
      <c r="P28" s="1"/>
    </row>
    <row r="29" spans="1:28" ht="15" customHeight="1" x14ac:dyDescent="0.2">
      <c r="B29" s="1"/>
      <c r="C29" s="404"/>
      <c r="D29" s="405"/>
      <c r="E29" s="405"/>
      <c r="F29" s="405"/>
      <c r="G29" s="405"/>
      <c r="H29" s="405"/>
      <c r="I29" s="405"/>
      <c r="J29" s="391" t="s">
        <v>61</v>
      </c>
      <c r="K29" s="391"/>
      <c r="L29" s="391"/>
      <c r="M29" s="391"/>
      <c r="N29" s="391"/>
      <c r="O29" s="392"/>
      <c r="P29" s="1"/>
    </row>
    <row r="30" spans="1:28" ht="15" customHeight="1" x14ac:dyDescent="0.2">
      <c r="B30" s="1"/>
      <c r="C30" s="404"/>
      <c r="D30" s="405"/>
      <c r="E30" s="405"/>
      <c r="F30" s="405"/>
      <c r="G30" s="405"/>
      <c r="H30" s="405"/>
      <c r="I30" s="405"/>
      <c r="J30" s="389" t="s">
        <v>514</v>
      </c>
      <c r="K30" s="389"/>
      <c r="L30" s="389"/>
      <c r="M30" s="389"/>
      <c r="N30" s="389"/>
      <c r="O30" s="390"/>
      <c r="P30" s="1"/>
    </row>
    <row r="31" spans="1:28" ht="15" customHeight="1" x14ac:dyDescent="0.2">
      <c r="B31" s="1"/>
      <c r="C31" s="404"/>
      <c r="D31" s="405"/>
      <c r="E31" s="405"/>
      <c r="F31" s="405"/>
      <c r="G31" s="405"/>
      <c r="H31" s="405"/>
      <c r="I31" s="405"/>
      <c r="J31" s="389"/>
      <c r="K31" s="389"/>
      <c r="L31" s="389"/>
      <c r="M31" s="389"/>
      <c r="N31" s="389"/>
      <c r="O31" s="390"/>
      <c r="P31" s="1"/>
    </row>
    <row r="32" spans="1:28" ht="15" customHeight="1" x14ac:dyDescent="0.2">
      <c r="B32" s="1"/>
      <c r="C32" s="404"/>
      <c r="D32" s="405"/>
      <c r="E32" s="405"/>
      <c r="F32" s="405"/>
      <c r="G32" s="405"/>
      <c r="H32" s="405"/>
      <c r="I32" s="405"/>
      <c r="J32" s="389"/>
      <c r="K32" s="389"/>
      <c r="L32" s="389"/>
      <c r="M32" s="389"/>
      <c r="N32" s="389"/>
      <c r="O32" s="390"/>
      <c r="P32" s="1"/>
    </row>
    <row r="33" spans="2:16" ht="15" customHeight="1" x14ac:dyDescent="0.2">
      <c r="B33" s="1"/>
      <c r="C33" s="404"/>
      <c r="D33" s="405"/>
      <c r="E33" s="405"/>
      <c r="F33" s="405"/>
      <c r="G33" s="405"/>
      <c r="H33" s="405"/>
      <c r="I33" s="405"/>
      <c r="J33" s="389"/>
      <c r="K33" s="389"/>
      <c r="L33" s="389"/>
      <c r="M33" s="389"/>
      <c r="N33" s="389"/>
      <c r="O33" s="390"/>
      <c r="P33" s="1"/>
    </row>
    <row r="34" spans="2:16" x14ac:dyDescent="0.2">
      <c r="B34" s="1"/>
      <c r="C34" s="404"/>
      <c r="D34" s="405"/>
      <c r="E34" s="405"/>
      <c r="F34" s="405"/>
      <c r="G34" s="405"/>
      <c r="H34" s="405"/>
      <c r="I34" s="405"/>
      <c r="J34" s="389"/>
      <c r="K34" s="389"/>
      <c r="L34" s="389"/>
      <c r="M34" s="389"/>
      <c r="N34" s="389"/>
      <c r="O34" s="390"/>
      <c r="P34" s="1"/>
    </row>
    <row r="35" spans="2:16" x14ac:dyDescent="0.2">
      <c r="B35" s="1"/>
      <c r="C35" s="404"/>
      <c r="D35" s="405"/>
      <c r="E35" s="405"/>
      <c r="F35" s="405"/>
      <c r="G35" s="405"/>
      <c r="H35" s="405"/>
      <c r="I35" s="405"/>
      <c r="J35" s="389"/>
      <c r="K35" s="389"/>
      <c r="L35" s="389"/>
      <c r="M35" s="389"/>
      <c r="N35" s="389"/>
      <c r="O35" s="390"/>
      <c r="P35" s="1"/>
    </row>
    <row r="36" spans="2:16" x14ac:dyDescent="0.2">
      <c r="B36" s="1"/>
      <c r="C36" s="404"/>
      <c r="D36" s="405"/>
      <c r="E36" s="405"/>
      <c r="F36" s="405"/>
      <c r="G36" s="405"/>
      <c r="H36" s="405"/>
      <c r="I36" s="405"/>
      <c r="J36" s="396" t="s">
        <v>7</v>
      </c>
      <c r="K36" s="396"/>
      <c r="L36" s="396"/>
      <c r="M36" s="396"/>
      <c r="N36" s="396"/>
      <c r="O36" s="397"/>
      <c r="P36" s="1"/>
    </row>
    <row r="37" spans="2:16" x14ac:dyDescent="0.2">
      <c r="B37" s="1"/>
      <c r="C37" s="485"/>
      <c r="D37" s="486"/>
      <c r="E37" s="486"/>
      <c r="F37" s="486"/>
      <c r="G37" s="486"/>
      <c r="H37" s="486"/>
      <c r="I37" s="486"/>
      <c r="J37" s="503" t="s">
        <v>224</v>
      </c>
      <c r="K37" s="503"/>
      <c r="L37" s="503"/>
      <c r="M37" s="503"/>
      <c r="N37" s="503"/>
      <c r="O37" s="504"/>
      <c r="P37" s="1"/>
    </row>
    <row r="38" spans="2:16" x14ac:dyDescent="0.2">
      <c r="B38" s="46"/>
      <c r="C38" s="197"/>
      <c r="D38" s="197"/>
      <c r="E38" s="197"/>
      <c r="F38" s="197"/>
      <c r="G38" s="197"/>
      <c r="H38" s="197"/>
      <c r="I38" s="197"/>
      <c r="J38" s="198"/>
      <c r="K38" s="198"/>
      <c r="L38" s="198"/>
      <c r="M38" s="198"/>
      <c r="N38" s="198"/>
      <c r="O38" s="198"/>
      <c r="P38" s="46"/>
    </row>
    <row r="39" spans="2:16" ht="15" customHeight="1" x14ac:dyDescent="0.2">
      <c r="B39" s="1"/>
      <c r="C39" s="313" t="s">
        <v>9</v>
      </c>
      <c r="D39" s="313"/>
      <c r="E39" s="313"/>
      <c r="F39" s="313"/>
      <c r="G39" s="313"/>
      <c r="H39" s="313"/>
      <c r="I39" s="313"/>
      <c r="J39" s="313"/>
      <c r="K39" s="313"/>
      <c r="L39" s="313"/>
      <c r="M39" s="313"/>
      <c r="N39" s="313"/>
      <c r="O39" s="313"/>
      <c r="P39" s="1"/>
    </row>
    <row r="40" spans="2:16" ht="15.75" x14ac:dyDescent="0.25">
      <c r="B40" s="1"/>
      <c r="C40" s="49" t="s">
        <v>8</v>
      </c>
      <c r="D40" s="119" t="str">
        <f>IF(J20="MENSUAL","ENERO",IF(J20="TRIMESTRAL","MARZO",IF(J20="SEMESTRAL","JUNIO",IF(J20="ANUAL",2017,""))))</f>
        <v>MARZO</v>
      </c>
      <c r="E40" s="119" t="str">
        <f>IF(J20="MENSUAL","FEBRERO",IF(J20="TRIMESTRAL","JUNIO",IF(J20="SEMESTRAL","DICIEMBRE","")))</f>
        <v>JUNIO</v>
      </c>
      <c r="F40" s="119" t="str">
        <f>IF(J20="MENSUAL","MARZO",IF(J20="TRIMESTRAL","SEPTIEMBRE",""))</f>
        <v>SEPTIEMBRE</v>
      </c>
      <c r="G40" s="119" t="str">
        <f>IF(J20="MENSUAL","ABRIL",IF(J20="TRIMESTRAL","DICIEMBRE",""))</f>
        <v>DICIEMBRE</v>
      </c>
      <c r="H40" s="119" t="str">
        <f>IF(J20="MENSUAL","MAYO","")</f>
        <v/>
      </c>
      <c r="I40" s="119" t="str">
        <f>IF(J20="MENSUAL","JUNIO","")</f>
        <v/>
      </c>
      <c r="J40" s="119" t="str">
        <f>IF(J20="MENSUAL","JULIO","")</f>
        <v/>
      </c>
      <c r="K40" s="119" t="str">
        <f>IF(J20="MENSUAL","AGOSTO","")</f>
        <v/>
      </c>
      <c r="L40" s="119" t="str">
        <f>IF(J20="MENSUAL","SEPTIEMBRE","")</f>
        <v/>
      </c>
      <c r="M40" s="119" t="str">
        <f>IF(J20="MENSUAL","OCTUBRE","")</f>
        <v/>
      </c>
      <c r="N40" s="119" t="str">
        <f>IF(J20="MENSUAL","NOVIEMBRE","")</f>
        <v/>
      </c>
      <c r="O40" s="119" t="str">
        <f>IF(J20="MENSUAL","DICIEMBRE","")</f>
        <v/>
      </c>
      <c r="P40" s="1"/>
    </row>
    <row r="41" spans="2:16" s="79" customFormat="1" ht="26.25" customHeight="1" x14ac:dyDescent="0.25">
      <c r="B41" s="6"/>
      <c r="C41" s="80" t="str">
        <f>E18</f>
        <v>Sistemas de Información Implementados</v>
      </c>
      <c r="D41" s="2">
        <v>5</v>
      </c>
      <c r="E41" s="2"/>
      <c r="F41" s="2"/>
      <c r="G41" s="2"/>
      <c r="H41" s="2"/>
      <c r="I41" s="2"/>
      <c r="J41" s="2"/>
      <c r="K41" s="2"/>
      <c r="L41" s="2"/>
      <c r="M41" s="2"/>
      <c r="N41" s="2"/>
      <c r="O41" s="2"/>
      <c r="P41" s="6"/>
    </row>
    <row r="42" spans="2:16" ht="15.75" x14ac:dyDescent="0.25">
      <c r="B42" s="1"/>
      <c r="C42" s="48">
        <f>G19</f>
        <v>0</v>
      </c>
      <c r="D42" s="51"/>
      <c r="E42" s="51"/>
      <c r="F42" s="51"/>
      <c r="G42" s="51"/>
      <c r="H42" s="51"/>
      <c r="I42" s="51"/>
      <c r="J42" s="51"/>
      <c r="K42" s="51"/>
      <c r="L42" s="51"/>
      <c r="M42" s="51"/>
      <c r="N42" s="51"/>
      <c r="O42" s="52"/>
      <c r="P42" s="1"/>
    </row>
    <row r="43" spans="2:16" x14ac:dyDescent="0.2">
      <c r="B43" s="1"/>
      <c r="C43" s="3" t="s">
        <v>10</v>
      </c>
      <c r="D43" s="53">
        <f>IFERROR(IF($E$17=1,D41/D42,IF($E$17=2,D41,"")),"")</f>
        <v>5</v>
      </c>
      <c r="E43" s="53">
        <f t="shared" ref="E43:G43" si="0">IFERROR(IF($E$17=1,E41/E42,IF($E$17=2,E41,"")),"")</f>
        <v>0</v>
      </c>
      <c r="F43" s="53">
        <f t="shared" si="0"/>
        <v>0</v>
      </c>
      <c r="G43" s="53">
        <f t="shared" si="0"/>
        <v>0</v>
      </c>
      <c r="H43" s="53"/>
      <c r="I43" s="53"/>
      <c r="J43" s="53"/>
      <c r="K43" s="53"/>
      <c r="L43" s="53"/>
      <c r="M43" s="53"/>
      <c r="N43" s="53"/>
      <c r="O43" s="53"/>
      <c r="P43" s="1"/>
    </row>
    <row r="44" spans="2:16" x14ac:dyDescent="0.2">
      <c r="B44" s="1"/>
      <c r="C44" s="4" t="s">
        <v>22</v>
      </c>
      <c r="D44"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7.5</v>
      </c>
      <c r="E44" s="83">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15</v>
      </c>
      <c r="F44" s="83">
        <f>IF(AND(N20="ANUAL",J20="MENSUAL"),N17/12+E44,IF(AND(N20="ANUAL",J20="TRIMESTRAL"),N17/4+E44,IF(AND(N20="SEMESTRAL",J20="MENSUAL"),N17/6+E44,IF(AND(N20="SEMESTRAL",J20="TRIMESTRAL"),N17/2,IF(AND(N20="TRIMESTRAL",J20="MENSUAL"),N17/3+E44,IF(AND(N20="TRIMESTRAL",J20="TRIMESTRAL"),N17,IF(AND(N20="MENSUAL",J20="MENSUAL"),N17,"")))))))</f>
        <v>22.5</v>
      </c>
      <c r="G44" s="83">
        <f>IF(AND(N20="ANUAL",J20="MENSUAL"),N17/12+F44,IF(AND(N20="ANUAL",J20="TRIMESTRAL"),N17/4+F44,IF(AND(N20="SEMESTRAL",J20="MENSUAL"),N17/6+F44,IF(AND(N20="SEMESTRAL",J20="TRIMESTRAL"),N17/2+F44,IF(AND(N20="TRIMESTRAL",J20="MENSUAL"),N17/3,IF(AND(N20="TRIMESTRAL",J20="TRIMESTRAL"),N17,IF(AND(N20="MENSUAL",J20="MENSUAL"),N17,"")))))))</f>
        <v>30</v>
      </c>
      <c r="H44" s="83" t="str">
        <f>IF(AND($N$20="ANUAL",$J$20="MENSUAL"),$N$17/12+G44,IF(AND(N20="SEMESTRAL",J20="MENSUAL"),N17/6+G44,IF(AND(N20="TRIMESTRAL",J20="MENSUAL"),N17/3+G44,IF(AND(N20="MENSUAL",J20="MENSUAL"),N17,""))))</f>
        <v/>
      </c>
      <c r="I44" s="83" t="str">
        <f>IF(AND($N$20="ANUAL",$J$20="MENSUAL"),$N$17/12+H44,IF(AND(N20="SEMESTRAL",J20="MENSUAL"),N17/6+H44,IF(AND(N20="TRIMESTRAL",J20="MENSUAL"),N17/3+H44,IF(AND(N20="MENSUAL",J20="MENSUAL"),N17,""))))</f>
        <v/>
      </c>
      <c r="J44" s="83" t="str">
        <f>IF(AND($N$20="ANUAL",$J$20="MENSUAL"),$N$17/12+I44,IF(AND(N20="SEMESTRAL",J20="MENSUAL"),N17/6,IF(AND(N20="TRIMESTRAL",J20="MENSUAL"),N17/3,IF(AND(N20="MENSUAL",J20="MENSUAL"),N17,""))))</f>
        <v/>
      </c>
      <c r="K44" s="83" t="str">
        <f>IF(AND($N$20="ANUAL",$J$20="MENSUAL"),$N$17/12+J44,IF(AND(N20="SEMESTRAL",J20="MENSUAL"),N17/6+J44,IF(AND(N20="TRIMESTRAL",J20="MENSUAL"),N17/3+J44,IF(AND(N20="MENSUAL",J20="MENSUAL"),N17,""))))</f>
        <v/>
      </c>
      <c r="L44" s="83" t="str">
        <f>IF(AND($N$20="ANUAL",$J$20="MENSUAL"),$N$17/12+K44,IF(AND(N20="SEMESTRAL",J20="MENSUAL"),N17/6+K44,IF(AND(N20="TRIMESTRAL",J20="MENSUAL"),N17/3+K44,IF(AND(N20="MENSUAL",J20="MENSUAL"),N17,""))))</f>
        <v/>
      </c>
      <c r="M44" s="83" t="str">
        <f>IF(AND($N$20="ANUAL",$J$20="MENSUAL"),$N$17/12+L44,IF(AND(N20="SEMESTRAL",J20="MENSUAL"),N17/6+L44,IF(AND(N20="TRIMESTRAL",J20="MENSUAL"),N17/3,IF(AND(N20="MENSUAL",J20="MENSUAL"),N17,""))))</f>
        <v/>
      </c>
      <c r="N44" s="83" t="str">
        <f>IF(AND($N$20="ANUAL",$J$20="MENSUAL"),$N$17/12+M44,IF(AND(N20="SEMESTRAL",J20="MENSUAL"),N17/6+M44,IF(AND(N20="TRIMESTRAL",J20="MENSUAL"),N17/3+M44,IF(AND(N20="MENSUAL",J20="MENSUAL"),N17,""))))</f>
        <v/>
      </c>
      <c r="O44" s="83"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sheetProtection algorithmName="SHA-512" hashValue="aFYkgT1F3YXTD1Hq9OT5d5tzruaebE9cEADM0f9UpvgGLuOt+8PBX/vYLzDHd6Yaaq2bF5wb+kYscLPh4h5PBg==" saltValue="t3Ymfm1MDsXOFWjcutqKWw==" spinCount="100000" sheet="1" objects="1" scenarios="1"/>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8"/>
    <mergeCell ref="J29:O29"/>
    <mergeCell ref="J30:O35"/>
    <mergeCell ref="J36:O36"/>
    <mergeCell ref="J37:O37"/>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42113"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1242114"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56"/>
  <sheetViews>
    <sheetView zoomScale="80" zoomScaleNormal="80"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95</v>
      </c>
      <c r="F12" s="343"/>
      <c r="G12" s="343"/>
      <c r="H12" s="343"/>
      <c r="I12" s="342" t="s">
        <v>0</v>
      </c>
      <c r="J12" s="342"/>
      <c r="K12" s="344" t="s">
        <v>113</v>
      </c>
      <c r="L12" s="344"/>
      <c r="M12" s="344"/>
      <c r="N12" s="344"/>
      <c r="O12" s="344"/>
      <c r="P12" s="24"/>
    </row>
    <row r="13" spans="2:16" s="22" customFormat="1" x14ac:dyDescent="0.25">
      <c r="B13" s="24"/>
      <c r="C13" s="332" t="s">
        <v>55</v>
      </c>
      <c r="D13" s="332"/>
      <c r="E13" s="345" t="s">
        <v>69</v>
      </c>
      <c r="F13" s="346"/>
      <c r="G13" s="346"/>
      <c r="H13" s="346"/>
      <c r="I13" s="346"/>
      <c r="J13" s="346"/>
      <c r="K13" s="346"/>
      <c r="L13" s="346"/>
      <c r="M13" s="346"/>
      <c r="N13" s="346"/>
      <c r="O13" s="346"/>
      <c r="P13" s="24"/>
    </row>
    <row r="14" spans="2:16" s="22" customFormat="1" x14ac:dyDescent="0.25">
      <c r="B14" s="24"/>
      <c r="C14" s="332" t="s">
        <v>21</v>
      </c>
      <c r="D14" s="332"/>
      <c r="E14" s="345" t="s">
        <v>117</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63">
        <v>0.1</v>
      </c>
      <c r="O17" s="363"/>
      <c r="P17" s="319"/>
    </row>
    <row r="18" spans="2:16" s="22" customFormat="1" ht="15.75" customHeight="1" x14ac:dyDescent="0.25">
      <c r="B18" s="24"/>
      <c r="C18" s="332" t="s">
        <v>2</v>
      </c>
      <c r="D18" s="332"/>
      <c r="E18" s="332" t="s">
        <v>24</v>
      </c>
      <c r="F18" s="332"/>
      <c r="G18" s="339" t="s">
        <v>115</v>
      </c>
      <c r="H18" s="331"/>
      <c r="I18" s="331"/>
      <c r="J18" s="331"/>
      <c r="K18" s="331"/>
      <c r="L18" s="331"/>
      <c r="M18" s="331"/>
      <c r="N18" s="331"/>
      <c r="O18" s="331"/>
      <c r="P18" s="319"/>
    </row>
    <row r="19" spans="2:16" s="22" customFormat="1" ht="15.75" customHeight="1" x14ac:dyDescent="0.25">
      <c r="B19" s="24"/>
      <c r="C19" s="332"/>
      <c r="D19" s="332"/>
      <c r="E19" s="332" t="s">
        <v>25</v>
      </c>
      <c r="F19" s="332"/>
      <c r="G19" s="339" t="s">
        <v>116</v>
      </c>
      <c r="H19" s="331"/>
      <c r="I19" s="331"/>
      <c r="J19" s="331"/>
      <c r="K19" s="331"/>
      <c r="L19" s="331"/>
      <c r="M19" s="331"/>
      <c r="N19" s="331"/>
      <c r="O19" s="331"/>
      <c r="P19" s="17"/>
    </row>
    <row r="20" spans="2:16" s="22" customFormat="1" ht="15.75" customHeight="1" x14ac:dyDescent="0.25">
      <c r="B20" s="24"/>
      <c r="C20" s="332" t="s">
        <v>12</v>
      </c>
      <c r="D20" s="332"/>
      <c r="E20" s="334" t="s">
        <v>190</v>
      </c>
      <c r="F20" s="334"/>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20" t="s">
        <v>554</v>
      </c>
      <c r="K25" s="505"/>
      <c r="L25" s="505"/>
      <c r="M25" s="505"/>
      <c r="N25" s="505"/>
      <c r="O25" s="505"/>
      <c r="P25" s="319"/>
    </row>
    <row r="26" spans="2:16" s="22" customFormat="1" ht="15.75" customHeight="1" x14ac:dyDescent="0.25">
      <c r="B26" s="24"/>
      <c r="C26" s="315"/>
      <c r="D26" s="315"/>
      <c r="E26" s="315"/>
      <c r="F26" s="315"/>
      <c r="G26" s="315"/>
      <c r="H26" s="315"/>
      <c r="I26" s="316"/>
      <c r="J26" s="506"/>
      <c r="K26" s="507"/>
      <c r="L26" s="507"/>
      <c r="M26" s="507"/>
      <c r="N26" s="507"/>
      <c r="O26" s="507"/>
      <c r="P26" s="24"/>
    </row>
    <row r="27" spans="2:16" s="22" customFormat="1" ht="15.75" customHeight="1" x14ac:dyDescent="0.25">
      <c r="B27" s="24"/>
      <c r="C27" s="315"/>
      <c r="D27" s="315"/>
      <c r="E27" s="315"/>
      <c r="F27" s="315"/>
      <c r="G27" s="315"/>
      <c r="H27" s="315"/>
      <c r="I27" s="316"/>
      <c r="J27" s="506"/>
      <c r="K27" s="507"/>
      <c r="L27" s="507"/>
      <c r="M27" s="507"/>
      <c r="N27" s="507"/>
      <c r="O27" s="507"/>
      <c r="P27" s="24"/>
    </row>
    <row r="28" spans="2:16" s="22" customFormat="1" ht="15.75" customHeight="1" x14ac:dyDescent="0.25">
      <c r="B28" s="24"/>
      <c r="C28" s="315"/>
      <c r="D28" s="315"/>
      <c r="E28" s="315"/>
      <c r="F28" s="315"/>
      <c r="G28" s="315"/>
      <c r="H28" s="315"/>
      <c r="I28" s="316"/>
      <c r="J28" s="506"/>
      <c r="K28" s="507"/>
      <c r="L28" s="507"/>
      <c r="M28" s="507"/>
      <c r="N28" s="507"/>
      <c r="O28" s="507"/>
      <c r="P28" s="24"/>
    </row>
    <row r="29" spans="2:16" s="22" customFormat="1" ht="15.75" customHeight="1" x14ac:dyDescent="0.25">
      <c r="B29" s="24"/>
      <c r="C29" s="315"/>
      <c r="D29" s="315"/>
      <c r="E29" s="315"/>
      <c r="F29" s="315"/>
      <c r="G29" s="315"/>
      <c r="H29" s="315"/>
      <c r="I29" s="316"/>
      <c r="J29" s="506"/>
      <c r="K29" s="507"/>
      <c r="L29" s="507"/>
      <c r="M29" s="507"/>
      <c r="N29" s="507"/>
      <c r="O29" s="507"/>
      <c r="P29" s="24"/>
    </row>
    <row r="30" spans="2:16" s="22" customFormat="1" ht="15.75" customHeight="1" x14ac:dyDescent="0.25">
      <c r="B30" s="24"/>
      <c r="C30" s="315"/>
      <c r="D30" s="315"/>
      <c r="E30" s="315"/>
      <c r="F30" s="315"/>
      <c r="G30" s="315"/>
      <c r="H30" s="315"/>
      <c r="I30" s="316"/>
      <c r="J30" s="506"/>
      <c r="K30" s="507"/>
      <c r="L30" s="507"/>
      <c r="M30" s="507"/>
      <c r="N30" s="507"/>
      <c r="O30" s="507"/>
      <c r="P30" s="24"/>
    </row>
    <row r="31" spans="2:16" s="22" customFormat="1" ht="15.75" customHeight="1" x14ac:dyDescent="0.25">
      <c r="B31" s="24"/>
      <c r="C31" s="315"/>
      <c r="D31" s="315"/>
      <c r="E31" s="315"/>
      <c r="F31" s="315"/>
      <c r="G31" s="315"/>
      <c r="H31" s="315"/>
      <c r="I31" s="316"/>
      <c r="J31" s="506"/>
      <c r="K31" s="507"/>
      <c r="L31" s="507"/>
      <c r="M31" s="507"/>
      <c r="N31" s="507"/>
      <c r="O31" s="507"/>
      <c r="P31" s="24"/>
    </row>
    <row r="32" spans="2:16" s="22" customFormat="1" ht="15.75" customHeight="1" x14ac:dyDescent="0.25">
      <c r="B32" s="24"/>
      <c r="C32" s="315"/>
      <c r="D32" s="315"/>
      <c r="E32" s="315"/>
      <c r="F32" s="315"/>
      <c r="G32" s="315"/>
      <c r="H32" s="315"/>
      <c r="I32" s="316"/>
      <c r="J32" s="506"/>
      <c r="K32" s="507"/>
      <c r="L32" s="507"/>
      <c r="M32" s="507"/>
      <c r="N32" s="507"/>
      <c r="O32" s="507"/>
      <c r="P32" s="24"/>
    </row>
    <row r="33" spans="2:16" s="22" customFormat="1" ht="15.75" customHeight="1" x14ac:dyDescent="0.25">
      <c r="B33" s="24"/>
      <c r="C33" s="315"/>
      <c r="D33" s="315"/>
      <c r="E33" s="315"/>
      <c r="F33" s="315"/>
      <c r="G33" s="315"/>
      <c r="H33" s="315"/>
      <c r="I33" s="316"/>
      <c r="J33" s="506"/>
      <c r="K33" s="507"/>
      <c r="L33" s="507"/>
      <c r="M33" s="507"/>
      <c r="N33" s="507"/>
      <c r="O33" s="507"/>
      <c r="P33" s="24"/>
    </row>
    <row r="34" spans="2:16" s="22" customFormat="1" ht="15.75" customHeight="1" x14ac:dyDescent="0.25">
      <c r="B34" s="24"/>
      <c r="C34" s="315"/>
      <c r="D34" s="315"/>
      <c r="E34" s="315"/>
      <c r="F34" s="315"/>
      <c r="G34" s="315"/>
      <c r="H34" s="315"/>
      <c r="I34" s="316"/>
      <c r="J34" s="506"/>
      <c r="K34" s="507"/>
      <c r="L34" s="507"/>
      <c r="M34" s="507"/>
      <c r="N34" s="507"/>
      <c r="O34" s="507"/>
      <c r="P34" s="24"/>
    </row>
    <row r="35" spans="2:16" s="22" customFormat="1" ht="15.75" customHeight="1" x14ac:dyDescent="0.25">
      <c r="B35" s="24"/>
      <c r="C35" s="315"/>
      <c r="D35" s="315"/>
      <c r="E35" s="315"/>
      <c r="F35" s="315"/>
      <c r="G35" s="315"/>
      <c r="H35" s="315"/>
      <c r="I35" s="316"/>
      <c r="J35" s="506"/>
      <c r="K35" s="507"/>
      <c r="L35" s="507"/>
      <c r="M35" s="507"/>
      <c r="N35" s="507"/>
      <c r="O35" s="507"/>
      <c r="P35" s="24"/>
    </row>
    <row r="36" spans="2:16" s="22" customFormat="1" ht="15.75" customHeight="1" x14ac:dyDescent="0.25">
      <c r="B36" s="24"/>
      <c r="C36" s="315"/>
      <c r="D36" s="315"/>
      <c r="E36" s="315"/>
      <c r="F36" s="315"/>
      <c r="G36" s="315"/>
      <c r="H36" s="315"/>
      <c r="I36" s="316"/>
      <c r="J36" s="506"/>
      <c r="K36" s="507"/>
      <c r="L36" s="507"/>
      <c r="M36" s="507"/>
      <c r="N36" s="507"/>
      <c r="O36" s="507"/>
      <c r="P36" s="24"/>
    </row>
    <row r="37" spans="2:16" s="22" customFormat="1" ht="15.75" customHeight="1" x14ac:dyDescent="0.25">
      <c r="B37" s="24"/>
      <c r="C37" s="315"/>
      <c r="D37" s="315"/>
      <c r="E37" s="315"/>
      <c r="F37" s="315"/>
      <c r="G37" s="315"/>
      <c r="H37" s="315"/>
      <c r="I37" s="316"/>
      <c r="J37" s="326" t="s">
        <v>61</v>
      </c>
      <c r="K37" s="327"/>
      <c r="L37" s="327"/>
      <c r="M37" s="327"/>
      <c r="N37" s="327"/>
      <c r="O37" s="327"/>
      <c r="P37" s="24"/>
    </row>
    <row r="38" spans="2:16" s="22" customFormat="1" ht="16.5" customHeight="1" x14ac:dyDescent="0.25">
      <c r="B38" s="24"/>
      <c r="C38" s="315"/>
      <c r="D38" s="315"/>
      <c r="E38" s="315"/>
      <c r="F38" s="315"/>
      <c r="G38" s="315"/>
      <c r="H38" s="315"/>
      <c r="I38" s="316"/>
      <c r="J38" s="320" t="s">
        <v>303</v>
      </c>
      <c r="K38" s="321"/>
      <c r="L38" s="321"/>
      <c r="M38" s="321"/>
      <c r="N38" s="321"/>
      <c r="O38" s="321"/>
      <c r="P38" s="24"/>
    </row>
    <row r="39" spans="2:16" s="22" customFormat="1" ht="15.75" customHeight="1" x14ac:dyDescent="0.25">
      <c r="B39" s="24"/>
      <c r="C39" s="315"/>
      <c r="D39" s="315"/>
      <c r="E39" s="315"/>
      <c r="F39" s="315"/>
      <c r="G39" s="315"/>
      <c r="H39" s="315"/>
      <c r="I39" s="316"/>
      <c r="J39" s="322"/>
      <c r="K39" s="323"/>
      <c r="L39" s="323"/>
      <c r="M39" s="323"/>
      <c r="N39" s="323"/>
      <c r="O39" s="323"/>
      <c r="P39" s="24"/>
    </row>
    <row r="40" spans="2:16" s="22" customFormat="1" ht="15.75" customHeight="1" x14ac:dyDescent="0.25">
      <c r="B40" s="24"/>
      <c r="C40" s="315"/>
      <c r="D40" s="315"/>
      <c r="E40" s="315"/>
      <c r="F40" s="315"/>
      <c r="G40" s="315"/>
      <c r="H40" s="315"/>
      <c r="I40" s="316"/>
      <c r="J40" s="322"/>
      <c r="K40" s="323"/>
      <c r="L40" s="323"/>
      <c r="M40" s="323"/>
      <c r="N40" s="323"/>
      <c r="O40" s="323"/>
      <c r="P40" s="24"/>
    </row>
    <row r="41" spans="2:16" s="22" customFormat="1" ht="15.75" customHeight="1" x14ac:dyDescent="0.25">
      <c r="B41" s="24"/>
      <c r="C41" s="315"/>
      <c r="D41" s="315"/>
      <c r="E41" s="315"/>
      <c r="F41" s="315"/>
      <c r="G41" s="315"/>
      <c r="H41" s="315"/>
      <c r="I41" s="316"/>
      <c r="J41" s="322"/>
      <c r="K41" s="323"/>
      <c r="L41" s="323"/>
      <c r="M41" s="323"/>
      <c r="N41" s="323"/>
      <c r="O41" s="323"/>
      <c r="P41" s="24"/>
    </row>
    <row r="42" spans="2:16" s="22" customFormat="1" ht="15.75" customHeight="1" x14ac:dyDescent="0.25">
      <c r="B42" s="24"/>
      <c r="C42" s="315"/>
      <c r="D42" s="315"/>
      <c r="E42" s="315"/>
      <c r="F42" s="315"/>
      <c r="G42" s="315"/>
      <c r="H42" s="315"/>
      <c r="I42" s="316"/>
      <c r="J42" s="322"/>
      <c r="K42" s="323"/>
      <c r="L42" s="323"/>
      <c r="M42" s="323"/>
      <c r="N42" s="323"/>
      <c r="O42" s="323"/>
      <c r="P42" s="24"/>
    </row>
    <row r="43" spans="2:16" s="22" customFormat="1" ht="15.75" customHeight="1" x14ac:dyDescent="0.25">
      <c r="B43" s="24"/>
      <c r="C43" s="315"/>
      <c r="D43" s="315"/>
      <c r="E43" s="315"/>
      <c r="F43" s="315"/>
      <c r="G43" s="315"/>
      <c r="H43" s="315"/>
      <c r="I43" s="316"/>
      <c r="J43" s="322"/>
      <c r="K43" s="323"/>
      <c r="L43" s="323"/>
      <c r="M43" s="323"/>
      <c r="N43" s="323"/>
      <c r="O43" s="323"/>
      <c r="P43" s="24"/>
    </row>
    <row r="44" spans="2:16" s="22" customFormat="1" ht="16.5" customHeight="1" x14ac:dyDescent="0.25">
      <c r="B44" s="24"/>
      <c r="C44" s="315"/>
      <c r="D44" s="315"/>
      <c r="E44" s="315"/>
      <c r="F44" s="315"/>
      <c r="G44" s="315"/>
      <c r="H44" s="315"/>
      <c r="I44" s="316"/>
      <c r="J44" s="322"/>
      <c r="K44" s="323"/>
      <c r="L44" s="323"/>
      <c r="M44" s="323"/>
      <c r="N44" s="323"/>
      <c r="O44" s="323"/>
      <c r="P44" s="24"/>
    </row>
    <row r="45" spans="2:16" s="22" customFormat="1" ht="15.75" customHeight="1" x14ac:dyDescent="0.25">
      <c r="B45" s="24"/>
      <c r="C45" s="315"/>
      <c r="D45" s="315"/>
      <c r="E45" s="315"/>
      <c r="F45" s="315"/>
      <c r="G45" s="315"/>
      <c r="H45" s="315"/>
      <c r="I45" s="316"/>
      <c r="J45" s="326" t="s">
        <v>7</v>
      </c>
      <c r="K45" s="327"/>
      <c r="L45" s="327"/>
      <c r="M45" s="327"/>
      <c r="N45" s="327"/>
      <c r="O45" s="327"/>
      <c r="P45" s="24"/>
    </row>
    <row r="46" spans="2:16" s="22" customFormat="1" ht="16.5" customHeight="1" x14ac:dyDescent="0.25">
      <c r="B46" s="24"/>
      <c r="C46" s="315"/>
      <c r="D46" s="315"/>
      <c r="E46" s="315"/>
      <c r="F46" s="315"/>
      <c r="G46" s="315"/>
      <c r="H46" s="315"/>
      <c r="I46" s="316"/>
      <c r="J46" s="330" t="s">
        <v>223</v>
      </c>
      <c r="K46" s="321"/>
      <c r="L46" s="321"/>
      <c r="M46" s="321"/>
      <c r="N46" s="321"/>
      <c r="O46" s="321"/>
      <c r="P46" s="24"/>
    </row>
    <row r="47" spans="2:16" s="22" customFormat="1" ht="16.5" customHeight="1" x14ac:dyDescent="0.25">
      <c r="B47" s="17"/>
      <c r="C47" s="25"/>
      <c r="D47" s="25"/>
      <c r="E47" s="25"/>
      <c r="F47" s="25"/>
      <c r="G47" s="25"/>
      <c r="H47" s="25"/>
      <c r="I47" s="25"/>
      <c r="J47" s="25"/>
      <c r="K47" s="25"/>
      <c r="L47" s="25"/>
      <c r="M47" s="25"/>
      <c r="N47" s="25"/>
      <c r="O47" s="25"/>
      <c r="P47" s="17"/>
    </row>
    <row r="48" spans="2:16" s="27" customFormat="1" ht="15" customHeight="1" x14ac:dyDescent="0.25">
      <c r="B48" s="26"/>
      <c r="C48" s="310" t="s">
        <v>9</v>
      </c>
      <c r="D48" s="311"/>
      <c r="E48" s="311"/>
      <c r="F48" s="311"/>
      <c r="G48" s="311"/>
      <c r="H48" s="311"/>
      <c r="I48" s="311"/>
      <c r="J48" s="311"/>
      <c r="K48" s="311"/>
      <c r="L48" s="311"/>
      <c r="M48" s="311"/>
      <c r="N48" s="311"/>
      <c r="O48" s="312"/>
      <c r="P48" s="26"/>
    </row>
    <row r="49" spans="2:16" s="27" customFormat="1" x14ac:dyDescent="0.25">
      <c r="B49" s="26"/>
      <c r="C49" s="62" t="s">
        <v>8</v>
      </c>
      <c r="D49" s="63" t="str">
        <f>IF(J20="MENSUAL","ENERO",IF(J20="TRIMESTRAL","MARZO",IF(J20="SEMESTRAL","JUNIO",IF(J20="ANUAL",2017,""))))</f>
        <v>MARZO</v>
      </c>
      <c r="E49" s="63" t="str">
        <f>IF(J20="MENSUAL","FEBRERO",IF(J20="TRIMESTRAL","JUNIO",IF(J20="SEMESTRAL","DICIEMBRE","")))</f>
        <v>JUNIO</v>
      </c>
      <c r="F49" s="63" t="str">
        <f>IF(J20="MENSUAL","MARZO",IF(J20="TRIMESTRAL","SEPTIEMBRE",""))</f>
        <v>SEPTIEMBRE</v>
      </c>
      <c r="G49" s="63" t="str">
        <f>IF(J20="MENSUAL","ABRIL",IF(J20="TRIMESTRAL","DICIEMBRE",""))</f>
        <v>DICIEMBRE</v>
      </c>
      <c r="H49" s="63" t="str">
        <f>IF(J20="MENSUAL","MAYO","")</f>
        <v/>
      </c>
      <c r="I49" s="63" t="str">
        <f>IF(J20="MENSUAL","JUNIO","")</f>
        <v/>
      </c>
      <c r="J49" s="63" t="str">
        <f>IF(J20="MENSUAL","JULIO","")</f>
        <v/>
      </c>
      <c r="K49" s="63" t="str">
        <f>IF(J20="MENSUAL","AGOSTO","")</f>
        <v/>
      </c>
      <c r="L49" s="63" t="str">
        <f>IF(J20="MENSUAL","SEPTIEMBRE","")</f>
        <v/>
      </c>
      <c r="M49" s="63" t="str">
        <f>IF(J20="MENSUAL","OCTUBRE","")</f>
        <v/>
      </c>
      <c r="N49" s="63" t="str">
        <f>IF(J20="MENSUAL","NOVIEMBRE","")</f>
        <v/>
      </c>
      <c r="O49" s="63" t="str">
        <f>IF(J20="MENSUAL","DICIEMBRE","")</f>
        <v/>
      </c>
      <c r="P49" s="26"/>
    </row>
    <row r="50" spans="2:16" s="27" customFormat="1" ht="37.5" customHeight="1" x14ac:dyDescent="0.25">
      <c r="B50" s="26"/>
      <c r="C50" s="61" t="str">
        <f>G18</f>
        <v>Total PQR con ampliación de términos</v>
      </c>
      <c r="D50" s="2">
        <v>29</v>
      </c>
      <c r="E50" s="2"/>
      <c r="F50" s="2"/>
      <c r="G50" s="2"/>
      <c r="H50" s="2"/>
      <c r="I50" s="2"/>
      <c r="J50" s="2"/>
      <c r="K50" s="2"/>
      <c r="L50" s="2"/>
      <c r="M50" s="2"/>
      <c r="N50" s="2"/>
      <c r="O50" s="2"/>
      <c r="P50" s="26"/>
    </row>
    <row r="51" spans="2:16" s="27" customFormat="1" ht="30" x14ac:dyDescent="0.25">
      <c r="B51" s="26"/>
      <c r="C51" s="61" t="str">
        <f>G19</f>
        <v>Total PQR atendidas*100</v>
      </c>
      <c r="D51" s="2">
        <v>348</v>
      </c>
      <c r="E51" s="2"/>
      <c r="F51" s="2"/>
      <c r="G51" s="2"/>
      <c r="H51" s="2"/>
      <c r="I51" s="2"/>
      <c r="J51" s="2"/>
      <c r="K51" s="2"/>
      <c r="L51" s="2"/>
      <c r="M51" s="2"/>
      <c r="N51" s="2"/>
      <c r="O51" s="2"/>
      <c r="P51" s="28"/>
    </row>
    <row r="52" spans="2:16" s="27" customFormat="1" x14ac:dyDescent="0.25">
      <c r="B52" s="26"/>
      <c r="C52" s="3" t="s">
        <v>10</v>
      </c>
      <c r="D52" s="29">
        <f>IFERROR(IF($E$17=1,D50/D51,IF($E$17=2,D50,"")),"")</f>
        <v>8.3333333333333329E-2</v>
      </c>
      <c r="E52" s="29" t="str">
        <f t="shared" ref="E52:O52" si="0">IFERROR(IF($E$17=1,E50/E51,IF($E$17=2,E50,"")),"")</f>
        <v/>
      </c>
      <c r="F52" s="29" t="str">
        <f t="shared" si="0"/>
        <v/>
      </c>
      <c r="G52" s="29" t="str">
        <f t="shared" si="0"/>
        <v/>
      </c>
      <c r="H52" s="29" t="str">
        <f t="shared" si="0"/>
        <v/>
      </c>
      <c r="I52" s="29" t="str">
        <f t="shared" si="0"/>
        <v/>
      </c>
      <c r="J52" s="29" t="str">
        <f t="shared" si="0"/>
        <v/>
      </c>
      <c r="K52" s="29" t="str">
        <f t="shared" si="0"/>
        <v/>
      </c>
      <c r="L52" s="29" t="str">
        <f t="shared" si="0"/>
        <v/>
      </c>
      <c r="M52" s="29" t="str">
        <f t="shared" si="0"/>
        <v/>
      </c>
      <c r="N52" s="29" t="str">
        <f t="shared" si="0"/>
        <v/>
      </c>
      <c r="O52" s="29" t="str">
        <f t="shared" si="0"/>
        <v/>
      </c>
      <c r="P52" s="26"/>
    </row>
    <row r="53" spans="2:16" s="27" customFormat="1" x14ac:dyDescent="0.25">
      <c r="B53" s="26"/>
      <c r="C53" s="4" t="s">
        <v>22</v>
      </c>
      <c r="D5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3" s="29">
        <f>IF(AND(N20="ANUAL",J20="MENSUAL"),N17/12+D53,IF(AND(N20="ANUAL",J20="TRIMESTRAL"),N17/4+D53,IF(AND(N20="ANUAL",J20="SEMESTRAL"),N17/2+D53,IF(AND(N20="SEMESTRAL",J20="MENSUAL"),N17/6+D53,IF(AND(N20="SEMESTRAL",J20="TRIMESTRAL"),N17/2+D53,IF(AND(N20="SEMESTRAL",J20="SEMESTRAL"),N17,IF(AND(N20="TRIMESTRAL",J20="MENSUAL"),N17/3+D53,IF(AND(N20="TRIMESTRAL",J20="TRIMESTRAL"),N17,IF(AND(N20="MENSUAL",J20="MENSUAL"),N17,"")))))))))</f>
        <v>0.1</v>
      </c>
      <c r="F53" s="29">
        <f>IF(AND(N20="ANUAL",J20="MENSUAL"),N17/12+E53,IF(AND(N20="ANUAL",J20="TRIMESTRAL"),N17/4+E53,IF(AND(N20="SEMESTRAL",J20="MENSUAL"),N17/6+E53,IF(AND(N20="SEMESTRAL",J20="TRIMESTRAL"),N17/2,IF(AND(N20="TRIMESTRAL",J20="MENSUAL"),N17/3+E53,IF(AND(N20="TRIMESTRAL",J20="TRIMESTRAL"),N17,IF(AND(N20="MENSUAL",J20="MENSUAL"),N17,"")))))))</f>
        <v>0.1</v>
      </c>
      <c r="G53" s="29">
        <f>IF(AND(N20="ANUAL",J20="MENSUAL"),N17/12+F53,IF(AND(N20="ANUAL",J20="TRIMESTRAL"),N17/4+F53,IF(AND(N20="SEMESTRAL",J20="MENSUAL"),N17/6+F53,IF(AND(N20="SEMESTRAL",J20="TRIMESTRAL"),N17/2+F53,IF(AND(N20="TRIMESTRAL",J20="MENSUAL"),N17/3,IF(AND(N20="TRIMESTRAL",J20="TRIMESTRAL"),N17,IF(AND(N20="MENSUAL",J20="MENSUAL"),N17,"")))))))</f>
        <v>0.1</v>
      </c>
      <c r="H53" s="29" t="str">
        <f>IF(AND($N$20="ANUAL",$J$20="MENSUAL"),$N$17/12+G53,IF(AND(N20="SEMESTRAL",J20="MENSUAL"),N17/6+G53,IF(AND(N20="TRIMESTRAL",J20="MENSUAL"),N17/3+G53,IF(AND(N20="MENSUAL",J20="MENSUAL"),N17,""))))</f>
        <v/>
      </c>
      <c r="I53" s="29" t="str">
        <f>IF(AND($N$20="ANUAL",$J$20="MENSUAL"),$N$17/12+H53,IF(AND(N20="SEMESTRAL",J20="MENSUAL"),N17/6+H53,IF(AND(N20="TRIMESTRAL",J20="MENSUAL"),N17/3+H53,IF(AND(N20="MENSUAL",J20="MENSUAL"),N17,""))))</f>
        <v/>
      </c>
      <c r="J53" s="29" t="str">
        <f>IF(AND($N$20="ANUAL",$J$20="MENSUAL"),$N$17/12+I53,IF(AND(N20="SEMESTRAL",J20="MENSUAL"),N17/6,IF(AND(N20="TRIMESTRAL",J20="MENSUAL"),N17/3,IF(AND(N20="MENSUAL",J20="MENSUAL"),N17,""))))</f>
        <v/>
      </c>
      <c r="K53" s="29" t="str">
        <f>IF(AND($N$20="ANUAL",$J$20="MENSUAL"),$N$17/12+J53,IF(AND(N20="SEMESTRAL",J20="MENSUAL"),N17/6+J53,IF(AND(N20="TRIMESTRAL",J20="MENSUAL"),N17/3+J53,IF(AND(N20="MENSUAL",J20="MENSUAL"),N17,""))))</f>
        <v/>
      </c>
      <c r="L53" s="29" t="str">
        <f>IF(AND($N$20="ANUAL",$J$20="MENSUAL"),$N$17/12+K53,IF(AND(N20="SEMESTRAL",J20="MENSUAL"),N17/6+K53,IF(AND(N20="TRIMESTRAL",J20="MENSUAL"),N17/3+K53,IF(AND(N20="MENSUAL",J20="MENSUAL"),N17,""))))</f>
        <v/>
      </c>
      <c r="M53" s="29" t="str">
        <f>IF(AND($N$20="ANUAL",$J$20="MENSUAL"),$N$17/12+L53,IF(AND(N20="SEMESTRAL",J20="MENSUAL"),N17/6+L53,IF(AND(N20="TRIMESTRAL",J20="MENSUAL"),N17/3,IF(AND(N20="MENSUAL",J20="MENSUAL"),N17,""))))</f>
        <v/>
      </c>
      <c r="N53" s="29" t="str">
        <f>IF(AND($N$20="ANUAL",$J$20="MENSUAL"),$N$17/12+M53,IF(AND(N20="SEMESTRAL",J20="MENSUAL"),N17/6+M53,IF(AND(N20="TRIMESTRAL",J20="MENSUAL"),N17/3+M53,IF(AND(N20="MENSUAL",J20="MENSUAL"),N17,""))))</f>
        <v/>
      </c>
      <c r="O53" s="29" t="str">
        <f>IF(AND($N$20="ANUAL",$J$20="MENSUAL"),$N$17/12+N53,IF(AND(N20="SEMESTRAL",J20="MENSUAL"),N17/6+N53,IF(AND(N20="TRIMESTRAL",J20="MENSUAL"),N17/3+N53,IF(AND(N20="MENSUAL",J20="MENSUAL"),N17,""))))</f>
        <v/>
      </c>
      <c r="P53" s="26"/>
    </row>
    <row r="54" spans="2:16" s="27" customFormat="1" x14ac:dyDescent="0.25">
      <c r="B54" s="26"/>
      <c r="C54" s="7"/>
      <c r="D54" s="7"/>
      <c r="E54" s="7"/>
      <c r="F54" s="7"/>
      <c r="G54" s="7"/>
      <c r="H54" s="7"/>
      <c r="I54" s="7"/>
      <c r="J54" s="7"/>
      <c r="K54" s="7"/>
      <c r="L54" s="7"/>
      <c r="M54" s="7"/>
      <c r="N54" s="7"/>
      <c r="O54" s="7"/>
      <c r="P54" s="26"/>
    </row>
    <row r="56" spans="2:16" x14ac:dyDescent="0.2">
      <c r="D56" s="21"/>
    </row>
  </sheetData>
  <sheetProtection algorithmName="SHA-512" hashValue="6cm0Bpn718QaXeWYoGZQaBv5lVtTqGYoPIIUvT9zcn2rtf6GaKm4eXHPWEyIMT8AYG1PReX+g72anHu34gDKXA==" saltValue="bPORKDaHDnoMtVe/ewkM6g=="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8:O48"/>
    <mergeCell ref="C23:O23"/>
    <mergeCell ref="C24:I46"/>
    <mergeCell ref="J24:O24"/>
    <mergeCell ref="P24:P25"/>
    <mergeCell ref="J25:O36"/>
    <mergeCell ref="J37:O37"/>
    <mergeCell ref="J38:O44"/>
    <mergeCell ref="J45:O45"/>
    <mergeCell ref="J46:O46"/>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5"/>
  <sheetViews>
    <sheetView zoomScale="85" zoomScaleNormal="85" workbookViewId="0">
      <selection activeCell="C15" sqref="C15:O15"/>
    </sheetView>
  </sheetViews>
  <sheetFormatPr baseColWidth="10" defaultRowHeight="15" x14ac:dyDescent="0.2"/>
  <cols>
    <col min="1" max="1" width="4" style="42" customWidth="1"/>
    <col min="2" max="2" width="6.42578125" style="42" customWidth="1"/>
    <col min="3" max="3" width="25.140625" style="42" customWidth="1"/>
    <col min="4" max="4" width="15.140625" style="42" customWidth="1"/>
    <col min="5" max="5" width="12.7109375" style="42" customWidth="1"/>
    <col min="6" max="6" width="15.140625" style="42" customWidth="1"/>
    <col min="7" max="7" width="14" style="42" customWidth="1"/>
    <col min="8" max="8" width="11.42578125" style="42"/>
    <col min="9" max="9" width="12.85546875" style="42" customWidth="1"/>
    <col min="10" max="10" width="15.5703125" style="42" customWidth="1"/>
    <col min="11" max="11" width="14.42578125" style="42" customWidth="1"/>
    <col min="12" max="12" width="19.7109375" style="42" customWidth="1"/>
    <col min="13" max="13" width="15.140625" style="42" customWidth="1"/>
    <col min="14" max="15" width="13.85546875" style="42" customWidth="1"/>
    <col min="16" max="16" width="6.42578125" style="42" customWidth="1"/>
    <col min="17" max="28" width="11.42578125" style="42"/>
    <col min="29" max="16384" width="11.42578125" style="40"/>
  </cols>
  <sheetData>
    <row r="1" spans="1:28" ht="10.5" customHeight="1" x14ac:dyDescent="0.2"/>
    <row r="2" spans="1:28" x14ac:dyDescent="0.2">
      <c r="B2" s="348" t="s">
        <v>57</v>
      </c>
      <c r="C2" s="348"/>
      <c r="D2" s="1"/>
      <c r="E2" s="1"/>
      <c r="F2" s="1"/>
      <c r="G2" s="1"/>
      <c r="H2" s="1"/>
      <c r="I2" s="1"/>
      <c r="J2" s="1"/>
      <c r="K2" s="1"/>
      <c r="L2" s="1"/>
      <c r="M2" s="1"/>
      <c r="N2" s="1"/>
      <c r="O2" s="1"/>
      <c r="P2" s="1"/>
    </row>
    <row r="3" spans="1:28" x14ac:dyDescent="0.2">
      <c r="B3" s="348"/>
      <c r="C3" s="348"/>
      <c r="D3" s="1"/>
      <c r="E3" s="1"/>
      <c r="F3" s="1"/>
      <c r="G3" s="1"/>
      <c r="H3" s="1"/>
      <c r="I3" s="1"/>
      <c r="J3" s="1"/>
      <c r="K3" s="1"/>
      <c r="L3" s="1"/>
      <c r="M3" s="1"/>
      <c r="N3" s="1"/>
      <c r="O3" s="1"/>
      <c r="P3" s="1"/>
    </row>
    <row r="4" spans="1:28" ht="15.75" customHeight="1" x14ac:dyDescent="0.2">
      <c r="B4" s="348"/>
      <c r="C4" s="348"/>
      <c r="D4" s="43"/>
      <c r="E4" s="43"/>
      <c r="F4" s="43"/>
      <c r="G4" s="43"/>
      <c r="H4" s="43"/>
      <c r="I4" s="43"/>
      <c r="J4" s="43"/>
      <c r="K4" s="43"/>
      <c r="L4" s="43"/>
      <c r="M4" s="43"/>
      <c r="N4" s="43"/>
      <c r="O4" s="43"/>
      <c r="P4" s="1"/>
    </row>
    <row r="5" spans="1:28" ht="15.75" customHeight="1" x14ac:dyDescent="0.2">
      <c r="B5" s="1"/>
      <c r="C5" s="349"/>
      <c r="D5" s="350"/>
      <c r="E5" s="335" t="s">
        <v>220</v>
      </c>
      <c r="F5" s="300"/>
      <c r="G5" s="300"/>
      <c r="H5" s="300"/>
      <c r="I5" s="300"/>
      <c r="J5" s="300"/>
      <c r="K5" s="300"/>
      <c r="L5" s="301"/>
      <c r="M5" s="303" t="s">
        <v>217</v>
      </c>
      <c r="N5" s="303"/>
      <c r="O5" s="303"/>
      <c r="P5" s="1"/>
    </row>
    <row r="6" spans="1:28" ht="15.75" customHeight="1" x14ac:dyDescent="0.2">
      <c r="B6" s="1"/>
      <c r="C6" s="351"/>
      <c r="D6" s="352"/>
      <c r="E6" s="335" t="s">
        <v>221</v>
      </c>
      <c r="F6" s="300"/>
      <c r="G6" s="300"/>
      <c r="H6" s="300"/>
      <c r="I6" s="300"/>
      <c r="J6" s="300"/>
      <c r="K6" s="300"/>
      <c r="L6" s="301"/>
      <c r="M6" s="355" t="s">
        <v>218</v>
      </c>
      <c r="N6" s="356"/>
      <c r="O6" s="339"/>
      <c r="P6" s="1"/>
    </row>
    <row r="7" spans="1:28" ht="15" customHeight="1" x14ac:dyDescent="0.2">
      <c r="B7" s="1"/>
      <c r="C7" s="351"/>
      <c r="D7" s="352"/>
      <c r="E7" s="357" t="s">
        <v>56</v>
      </c>
      <c r="F7" s="358"/>
      <c r="G7" s="358"/>
      <c r="H7" s="358"/>
      <c r="I7" s="358"/>
      <c r="J7" s="358"/>
      <c r="K7" s="358"/>
      <c r="L7" s="359"/>
      <c r="M7" s="355" t="s">
        <v>219</v>
      </c>
      <c r="N7" s="356"/>
      <c r="O7" s="339"/>
      <c r="P7" s="1"/>
    </row>
    <row r="8" spans="1:28" ht="15.75" customHeight="1" x14ac:dyDescent="0.2">
      <c r="B8" s="1"/>
      <c r="C8" s="353"/>
      <c r="D8" s="354"/>
      <c r="E8" s="360"/>
      <c r="F8" s="361"/>
      <c r="G8" s="361"/>
      <c r="H8" s="361"/>
      <c r="I8" s="361"/>
      <c r="J8" s="361"/>
      <c r="K8" s="361"/>
      <c r="L8" s="362"/>
      <c r="M8" s="355" t="s">
        <v>54</v>
      </c>
      <c r="N8" s="356"/>
      <c r="O8" s="339"/>
      <c r="P8" s="1"/>
    </row>
    <row r="9" spans="1:28" ht="15.75" customHeight="1" x14ac:dyDescent="0.2">
      <c r="B9" s="1"/>
      <c r="C9" s="25"/>
      <c r="D9" s="25"/>
      <c r="E9" s="41"/>
      <c r="F9" s="41"/>
      <c r="G9" s="41"/>
      <c r="H9" s="41"/>
      <c r="I9" s="41"/>
      <c r="J9" s="41"/>
      <c r="K9" s="41"/>
      <c r="L9" s="41"/>
      <c r="M9" s="231"/>
      <c r="N9" s="231"/>
      <c r="O9" s="231"/>
      <c r="P9" s="1"/>
    </row>
    <row r="10" spans="1:28" s="55" customFormat="1" ht="15.75" customHeight="1" x14ac:dyDescent="0.25">
      <c r="A10" s="54"/>
      <c r="B10" s="229"/>
      <c r="C10" s="341" t="s">
        <v>20</v>
      </c>
      <c r="D10" s="341"/>
      <c r="E10" s="341"/>
      <c r="F10" s="341"/>
      <c r="G10" s="341"/>
      <c r="H10" s="341"/>
      <c r="I10" s="341"/>
      <c r="J10" s="341"/>
      <c r="K10" s="341"/>
      <c r="L10" s="341"/>
      <c r="M10" s="341"/>
      <c r="N10" s="341"/>
      <c r="O10" s="341"/>
      <c r="P10" s="229"/>
      <c r="Q10" s="54"/>
      <c r="R10" s="54"/>
      <c r="S10" s="54"/>
      <c r="T10" s="54"/>
      <c r="U10" s="54"/>
      <c r="V10" s="54"/>
      <c r="W10" s="54"/>
      <c r="X10" s="54"/>
      <c r="Y10" s="54"/>
      <c r="Z10" s="54"/>
      <c r="AA10" s="54"/>
      <c r="AB10" s="54"/>
    </row>
    <row r="11" spans="1:28" s="55" customFormat="1" ht="15.75" customHeight="1" x14ac:dyDescent="0.25">
      <c r="A11" s="54"/>
      <c r="B11" s="229"/>
      <c r="C11" s="341"/>
      <c r="D11" s="341"/>
      <c r="E11" s="341"/>
      <c r="F11" s="341"/>
      <c r="G11" s="341"/>
      <c r="H11" s="341"/>
      <c r="I11" s="341"/>
      <c r="J11" s="341"/>
      <c r="K11" s="341"/>
      <c r="L11" s="341"/>
      <c r="M11" s="341"/>
      <c r="N11" s="341"/>
      <c r="O11" s="341"/>
      <c r="P11" s="229"/>
      <c r="Q11" s="54"/>
      <c r="R11" s="54"/>
      <c r="S11" s="54"/>
      <c r="T11" s="54"/>
      <c r="U11" s="54"/>
      <c r="V11" s="54"/>
      <c r="W11" s="54"/>
      <c r="X11" s="54"/>
      <c r="Y11" s="54"/>
      <c r="Z11" s="54"/>
      <c r="AA11" s="54"/>
      <c r="AB11" s="54"/>
    </row>
    <row r="12" spans="1:28" s="55" customFormat="1" ht="30" customHeight="1" x14ac:dyDescent="0.25">
      <c r="A12" s="54"/>
      <c r="B12" s="229"/>
      <c r="C12" s="342" t="s">
        <v>11</v>
      </c>
      <c r="D12" s="342"/>
      <c r="E12" s="343" t="s">
        <v>95</v>
      </c>
      <c r="F12" s="343"/>
      <c r="G12" s="343"/>
      <c r="H12" s="343"/>
      <c r="I12" s="342" t="s">
        <v>0</v>
      </c>
      <c r="J12" s="342"/>
      <c r="K12" s="344" t="s">
        <v>340</v>
      </c>
      <c r="L12" s="344"/>
      <c r="M12" s="344"/>
      <c r="N12" s="344"/>
      <c r="O12" s="344"/>
      <c r="P12" s="229"/>
      <c r="Q12" s="54"/>
      <c r="R12" s="54"/>
      <c r="S12" s="54"/>
      <c r="T12" s="54"/>
      <c r="U12" s="54"/>
      <c r="V12" s="54"/>
      <c r="W12" s="54"/>
      <c r="X12" s="54"/>
      <c r="Y12" s="54"/>
      <c r="Z12" s="54"/>
      <c r="AA12" s="54"/>
      <c r="AB12" s="54"/>
    </row>
    <row r="13" spans="1:28" s="55" customFormat="1" ht="15.75" x14ac:dyDescent="0.25">
      <c r="A13" s="54"/>
      <c r="B13" s="229"/>
      <c r="C13" s="332" t="s">
        <v>55</v>
      </c>
      <c r="D13" s="332"/>
      <c r="E13" s="345" t="s">
        <v>69</v>
      </c>
      <c r="F13" s="346"/>
      <c r="G13" s="346"/>
      <c r="H13" s="346"/>
      <c r="I13" s="346"/>
      <c r="J13" s="346"/>
      <c r="K13" s="346"/>
      <c r="L13" s="346"/>
      <c r="M13" s="346"/>
      <c r="N13" s="346"/>
      <c r="O13" s="346"/>
      <c r="P13" s="229"/>
      <c r="Q13" s="54"/>
      <c r="R13" s="54"/>
      <c r="S13" s="54"/>
      <c r="T13" s="54"/>
      <c r="U13" s="54"/>
      <c r="V13" s="54"/>
      <c r="W13" s="54"/>
      <c r="X13" s="54"/>
      <c r="Y13" s="54"/>
      <c r="Z13" s="54"/>
      <c r="AA13" s="54"/>
      <c r="AB13" s="54"/>
    </row>
    <row r="14" spans="1:28" s="55" customFormat="1" ht="15.75" customHeight="1" x14ac:dyDescent="0.25">
      <c r="A14" s="54"/>
      <c r="B14" s="229"/>
      <c r="C14" s="332" t="s">
        <v>21</v>
      </c>
      <c r="D14" s="332"/>
      <c r="E14" s="345" t="s">
        <v>117</v>
      </c>
      <c r="F14" s="345"/>
      <c r="G14" s="345"/>
      <c r="H14" s="345"/>
      <c r="I14" s="345"/>
      <c r="J14" s="345"/>
      <c r="K14" s="345"/>
      <c r="L14" s="345"/>
      <c r="M14" s="345"/>
      <c r="N14" s="345"/>
      <c r="O14" s="345"/>
      <c r="P14" s="229"/>
      <c r="Q14" s="54"/>
      <c r="R14" s="54"/>
      <c r="S14" s="54"/>
      <c r="T14" s="54"/>
      <c r="U14" s="54"/>
      <c r="V14" s="54"/>
      <c r="W14" s="54"/>
      <c r="X14" s="54"/>
      <c r="Y14" s="54"/>
      <c r="Z14" s="54"/>
      <c r="AA14" s="54"/>
      <c r="AB14" s="54"/>
    </row>
    <row r="15" spans="1:28" s="55" customFormat="1" ht="15.75" x14ac:dyDescent="0.25">
      <c r="A15" s="54"/>
      <c r="B15" s="229"/>
      <c r="C15" s="413"/>
      <c r="D15" s="413"/>
      <c r="E15" s="413"/>
      <c r="F15" s="413"/>
      <c r="G15" s="413"/>
      <c r="H15" s="413"/>
      <c r="I15" s="413"/>
      <c r="J15" s="413"/>
      <c r="K15" s="413"/>
      <c r="L15" s="413"/>
      <c r="M15" s="413"/>
      <c r="N15" s="413"/>
      <c r="O15" s="413"/>
      <c r="P15" s="229"/>
      <c r="Q15" s="54"/>
      <c r="R15" s="54"/>
      <c r="S15" s="54"/>
      <c r="T15" s="54"/>
      <c r="U15" s="54"/>
      <c r="V15" s="54"/>
      <c r="W15" s="54"/>
      <c r="X15" s="54"/>
      <c r="Y15" s="54"/>
      <c r="Z15" s="54"/>
      <c r="AA15" s="54"/>
      <c r="AB15" s="54"/>
    </row>
    <row r="16" spans="1:28" s="55" customFormat="1" ht="15.75" x14ac:dyDescent="0.25">
      <c r="A16" s="54"/>
      <c r="B16" s="229"/>
      <c r="C16" s="414" t="s">
        <v>1</v>
      </c>
      <c r="D16" s="414"/>
      <c r="E16" s="414"/>
      <c r="F16" s="414"/>
      <c r="G16" s="414"/>
      <c r="H16" s="414"/>
      <c r="I16" s="414"/>
      <c r="J16" s="414"/>
      <c r="K16" s="414"/>
      <c r="L16" s="414"/>
      <c r="M16" s="414"/>
      <c r="N16" s="414"/>
      <c r="O16" s="414"/>
      <c r="P16" s="229"/>
      <c r="Q16" s="54"/>
      <c r="R16" s="54"/>
      <c r="S16" s="54"/>
      <c r="T16" s="54"/>
      <c r="U16" s="54"/>
      <c r="V16" s="54"/>
      <c r="W16" s="54"/>
      <c r="X16" s="54"/>
      <c r="Y16" s="54"/>
      <c r="Z16" s="54"/>
      <c r="AA16" s="54"/>
      <c r="AB16" s="54"/>
    </row>
    <row r="17" spans="1:28" s="55" customFormat="1" ht="36" customHeight="1" x14ac:dyDescent="0.25">
      <c r="A17" s="54"/>
      <c r="B17" s="229"/>
      <c r="C17" s="332" t="s">
        <v>4</v>
      </c>
      <c r="D17" s="332"/>
      <c r="E17" s="415">
        <v>2</v>
      </c>
      <c r="F17" s="416"/>
      <c r="G17" s="417"/>
      <c r="H17" s="332" t="s">
        <v>165</v>
      </c>
      <c r="I17" s="332"/>
      <c r="J17" s="335" t="s">
        <v>43</v>
      </c>
      <c r="K17" s="301"/>
      <c r="L17" s="332" t="s">
        <v>3</v>
      </c>
      <c r="M17" s="332"/>
      <c r="N17" s="374">
        <v>7</v>
      </c>
      <c r="O17" s="374"/>
      <c r="P17" s="410"/>
      <c r="Q17" s="411"/>
      <c r="R17" s="412"/>
      <c r="S17" s="411"/>
      <c r="T17" s="411"/>
      <c r="U17" s="411"/>
      <c r="V17" s="411"/>
      <c r="W17" s="54"/>
      <c r="X17" s="54"/>
      <c r="Y17" s="54"/>
      <c r="Z17" s="54"/>
      <c r="AA17" s="54"/>
      <c r="AB17" s="54"/>
    </row>
    <row r="18" spans="1:28" s="55" customFormat="1" ht="15.75" customHeight="1" x14ac:dyDescent="0.25">
      <c r="A18" s="54"/>
      <c r="B18" s="229"/>
      <c r="C18" s="332" t="s">
        <v>2</v>
      </c>
      <c r="D18" s="332"/>
      <c r="E18" s="331" t="s">
        <v>341</v>
      </c>
      <c r="F18" s="331"/>
      <c r="G18" s="331"/>
      <c r="H18" s="331"/>
      <c r="I18" s="331"/>
      <c r="J18" s="331"/>
      <c r="K18" s="331"/>
      <c r="L18" s="331"/>
      <c r="M18" s="331"/>
      <c r="N18" s="331"/>
      <c r="O18" s="331"/>
      <c r="P18" s="410"/>
      <c r="Q18" s="411"/>
      <c r="R18" s="412"/>
      <c r="S18" s="411"/>
      <c r="T18" s="411"/>
      <c r="U18" s="411"/>
      <c r="V18" s="411"/>
      <c r="W18" s="54"/>
      <c r="X18" s="54"/>
      <c r="Y18" s="54"/>
      <c r="Z18" s="54"/>
      <c r="AA18" s="54"/>
      <c r="AB18" s="54"/>
    </row>
    <row r="19" spans="1:28" s="55" customFormat="1" ht="15.75" customHeight="1" x14ac:dyDescent="0.25">
      <c r="A19" s="54"/>
      <c r="B19" s="229"/>
      <c r="C19" s="332"/>
      <c r="D19" s="332"/>
      <c r="E19" s="331"/>
      <c r="F19" s="331"/>
      <c r="G19" s="331"/>
      <c r="H19" s="331"/>
      <c r="I19" s="331"/>
      <c r="J19" s="331"/>
      <c r="K19" s="331"/>
      <c r="L19" s="331"/>
      <c r="M19" s="331"/>
      <c r="N19" s="331"/>
      <c r="O19" s="331"/>
      <c r="P19" s="41"/>
      <c r="Q19" s="230"/>
      <c r="R19" s="400"/>
      <c r="S19" s="387"/>
      <c r="T19" s="387"/>
      <c r="U19" s="409"/>
      <c r="V19" s="387"/>
      <c r="W19" s="54"/>
      <c r="X19" s="54"/>
      <c r="Y19" s="54"/>
      <c r="Z19" s="54"/>
      <c r="AA19" s="54"/>
      <c r="AB19" s="54"/>
    </row>
    <row r="20" spans="1:28" s="55" customFormat="1" ht="15.75" customHeight="1" x14ac:dyDescent="0.25">
      <c r="A20" s="54"/>
      <c r="B20" s="229"/>
      <c r="C20" s="332" t="s">
        <v>12</v>
      </c>
      <c r="D20" s="332"/>
      <c r="E20" s="303" t="s">
        <v>190</v>
      </c>
      <c r="F20" s="331"/>
      <c r="G20" s="332" t="s">
        <v>5</v>
      </c>
      <c r="H20" s="332"/>
      <c r="I20" s="332"/>
      <c r="J20" s="331" t="s">
        <v>14</v>
      </c>
      <c r="K20" s="331"/>
      <c r="L20" s="332" t="s">
        <v>17</v>
      </c>
      <c r="M20" s="332"/>
      <c r="N20" s="331" t="s">
        <v>14</v>
      </c>
      <c r="O20" s="331"/>
      <c r="P20" s="41"/>
      <c r="Q20" s="230"/>
      <c r="R20" s="400"/>
      <c r="S20" s="387"/>
      <c r="T20" s="387"/>
      <c r="U20" s="409"/>
      <c r="V20" s="387"/>
      <c r="W20" s="54"/>
      <c r="X20" s="54"/>
      <c r="Y20" s="54"/>
      <c r="Z20" s="54"/>
      <c r="AA20" s="54"/>
      <c r="AB20" s="54"/>
    </row>
    <row r="21" spans="1:28" s="55" customFormat="1" ht="15.75" customHeight="1" x14ac:dyDescent="0.25">
      <c r="A21" s="54"/>
      <c r="B21" s="229"/>
      <c r="C21" s="332"/>
      <c r="D21" s="332"/>
      <c r="E21" s="331"/>
      <c r="F21" s="331"/>
      <c r="G21" s="332"/>
      <c r="H21" s="332"/>
      <c r="I21" s="332"/>
      <c r="J21" s="331"/>
      <c r="K21" s="331"/>
      <c r="L21" s="332"/>
      <c r="M21" s="332"/>
      <c r="N21" s="331"/>
      <c r="O21" s="331"/>
      <c r="P21" s="41"/>
      <c r="Q21" s="230"/>
      <c r="R21" s="400"/>
      <c r="S21" s="387"/>
      <c r="T21" s="387"/>
      <c r="U21" s="409"/>
      <c r="V21" s="387"/>
      <c r="W21" s="54"/>
      <c r="X21" s="54"/>
      <c r="Y21" s="54"/>
      <c r="Z21" s="54"/>
      <c r="AA21" s="54"/>
      <c r="AB21" s="54"/>
    </row>
    <row r="22" spans="1:28" ht="15.75" customHeight="1" x14ac:dyDescent="0.2">
      <c r="B22" s="1"/>
      <c r="C22" s="15"/>
      <c r="D22" s="15"/>
      <c r="E22" s="232"/>
      <c r="F22" s="232"/>
      <c r="G22" s="15"/>
      <c r="H22" s="15"/>
      <c r="I22" s="15"/>
      <c r="J22" s="231"/>
      <c r="K22" s="231"/>
      <c r="L22" s="15"/>
      <c r="M22" s="15"/>
      <c r="N22" s="231"/>
      <c r="O22" s="231"/>
      <c r="P22" s="44"/>
      <c r="Q22" s="45"/>
      <c r="R22" s="400"/>
      <c r="S22" s="387"/>
      <c r="T22" s="387"/>
      <c r="U22" s="409"/>
      <c r="V22" s="387"/>
    </row>
    <row r="23" spans="1:28" x14ac:dyDescent="0.2">
      <c r="B23" s="1"/>
      <c r="C23" s="401" t="s">
        <v>6</v>
      </c>
      <c r="D23" s="402"/>
      <c r="E23" s="402"/>
      <c r="F23" s="402"/>
      <c r="G23" s="402"/>
      <c r="H23" s="402"/>
      <c r="I23" s="402"/>
      <c r="J23" s="402"/>
      <c r="K23" s="402"/>
      <c r="L23" s="402"/>
      <c r="M23" s="402"/>
      <c r="N23" s="402"/>
      <c r="O23" s="403"/>
      <c r="P23" s="44"/>
      <c r="Q23" s="45"/>
      <c r="R23" s="400"/>
      <c r="S23" s="387"/>
      <c r="T23" s="387"/>
      <c r="U23" s="409"/>
      <c r="V23" s="387"/>
    </row>
    <row r="24" spans="1:28" ht="17.25" customHeight="1" x14ac:dyDescent="0.2">
      <c r="B24" s="1"/>
      <c r="C24" s="404"/>
      <c r="D24" s="405"/>
      <c r="E24" s="405"/>
      <c r="F24" s="405"/>
      <c r="G24" s="405"/>
      <c r="H24" s="405"/>
      <c r="I24" s="405"/>
      <c r="J24" s="391" t="s">
        <v>195</v>
      </c>
      <c r="K24" s="391"/>
      <c r="L24" s="391"/>
      <c r="M24" s="391"/>
      <c r="N24" s="391"/>
      <c r="O24" s="392"/>
      <c r="P24" s="44"/>
      <c r="Q24" s="45"/>
      <c r="R24" s="400"/>
      <c r="S24" s="408"/>
      <c r="T24" s="408"/>
      <c r="U24" s="400"/>
      <c r="V24" s="387"/>
    </row>
    <row r="25" spans="1:28" ht="33" customHeight="1" x14ac:dyDescent="0.2">
      <c r="B25" s="1"/>
      <c r="C25" s="404"/>
      <c r="D25" s="405"/>
      <c r="E25" s="405"/>
      <c r="F25" s="405"/>
      <c r="G25" s="405"/>
      <c r="H25" s="405"/>
      <c r="I25" s="405"/>
      <c r="J25" s="388" t="s">
        <v>561</v>
      </c>
      <c r="K25" s="389"/>
      <c r="L25" s="389"/>
      <c r="M25" s="389"/>
      <c r="N25" s="389"/>
      <c r="O25" s="390"/>
      <c r="P25" s="44"/>
      <c r="Q25" s="45"/>
      <c r="R25" s="400"/>
      <c r="S25" s="408"/>
      <c r="T25" s="408"/>
      <c r="U25" s="400"/>
      <c r="V25" s="387"/>
    </row>
    <row r="26" spans="1:28" ht="38.25" customHeight="1" x14ac:dyDescent="0.2">
      <c r="B26" s="1"/>
      <c r="C26" s="404"/>
      <c r="D26" s="405"/>
      <c r="E26" s="405"/>
      <c r="F26" s="405"/>
      <c r="G26" s="405"/>
      <c r="H26" s="405"/>
      <c r="I26" s="405"/>
      <c r="J26" s="389"/>
      <c r="K26" s="389"/>
      <c r="L26" s="389"/>
      <c r="M26" s="389"/>
      <c r="N26" s="389"/>
      <c r="O26" s="390"/>
      <c r="P26" s="44"/>
      <c r="Q26" s="45"/>
    </row>
    <row r="27" spans="1:28" ht="26.25" customHeight="1" x14ac:dyDescent="0.2">
      <c r="B27" s="1"/>
      <c r="C27" s="404"/>
      <c r="D27" s="405"/>
      <c r="E27" s="405"/>
      <c r="F27" s="405"/>
      <c r="G27" s="405"/>
      <c r="H27" s="405"/>
      <c r="I27" s="405"/>
      <c r="J27" s="389"/>
      <c r="K27" s="389"/>
      <c r="L27" s="389"/>
      <c r="M27" s="389"/>
      <c r="N27" s="389"/>
      <c r="O27" s="390"/>
      <c r="P27" s="44"/>
      <c r="Q27" s="45"/>
    </row>
    <row r="28" spans="1:28" ht="27" customHeight="1" x14ac:dyDescent="0.2">
      <c r="B28" s="1"/>
      <c r="C28" s="404"/>
      <c r="D28" s="405"/>
      <c r="E28" s="405"/>
      <c r="F28" s="405"/>
      <c r="G28" s="405"/>
      <c r="H28" s="405"/>
      <c r="I28" s="405"/>
      <c r="J28" s="389"/>
      <c r="K28" s="389"/>
      <c r="L28" s="389"/>
      <c r="M28" s="389"/>
      <c r="N28" s="389"/>
      <c r="O28" s="390"/>
      <c r="P28" s="1"/>
    </row>
    <row r="29" spans="1:28" ht="15" customHeight="1" x14ac:dyDescent="0.2">
      <c r="B29" s="1"/>
      <c r="C29" s="404"/>
      <c r="D29" s="405"/>
      <c r="E29" s="405"/>
      <c r="F29" s="405"/>
      <c r="G29" s="405"/>
      <c r="H29" s="405"/>
      <c r="I29" s="405"/>
      <c r="J29" s="391" t="s">
        <v>61</v>
      </c>
      <c r="K29" s="391"/>
      <c r="L29" s="391"/>
      <c r="M29" s="391"/>
      <c r="N29" s="391"/>
      <c r="O29" s="392"/>
      <c r="P29" s="1"/>
    </row>
    <row r="30" spans="1:28" ht="15" customHeight="1" x14ac:dyDescent="0.2">
      <c r="B30" s="1"/>
      <c r="C30" s="404"/>
      <c r="D30" s="405"/>
      <c r="E30" s="405"/>
      <c r="F30" s="405"/>
      <c r="G30" s="405"/>
      <c r="H30" s="405"/>
      <c r="I30" s="405"/>
      <c r="J30" s="388" t="s">
        <v>303</v>
      </c>
      <c r="K30" s="389"/>
      <c r="L30" s="389"/>
      <c r="M30" s="389"/>
      <c r="N30" s="389"/>
      <c r="O30" s="390"/>
      <c r="P30" s="1"/>
    </row>
    <row r="31" spans="1:28" ht="15" customHeight="1" x14ac:dyDescent="0.2">
      <c r="B31" s="1"/>
      <c r="C31" s="404"/>
      <c r="D31" s="405"/>
      <c r="E31" s="405"/>
      <c r="F31" s="405"/>
      <c r="G31" s="405"/>
      <c r="H31" s="405"/>
      <c r="I31" s="405"/>
      <c r="J31" s="389"/>
      <c r="K31" s="389"/>
      <c r="L31" s="389"/>
      <c r="M31" s="389"/>
      <c r="N31" s="389"/>
      <c r="O31" s="390"/>
      <c r="P31" s="1"/>
    </row>
    <row r="32" spans="1:28" ht="15" customHeight="1" x14ac:dyDescent="0.2">
      <c r="B32" s="1"/>
      <c r="C32" s="404"/>
      <c r="D32" s="405"/>
      <c r="E32" s="405"/>
      <c r="F32" s="405"/>
      <c r="G32" s="405"/>
      <c r="H32" s="405"/>
      <c r="I32" s="405"/>
      <c r="J32" s="389"/>
      <c r="K32" s="389"/>
      <c r="L32" s="389"/>
      <c r="M32" s="389"/>
      <c r="N32" s="389"/>
      <c r="O32" s="390"/>
      <c r="P32" s="1"/>
    </row>
    <row r="33" spans="2:16" ht="15" customHeight="1" x14ac:dyDescent="0.2">
      <c r="B33" s="1"/>
      <c r="C33" s="404"/>
      <c r="D33" s="405"/>
      <c r="E33" s="405"/>
      <c r="F33" s="405"/>
      <c r="G33" s="405"/>
      <c r="H33" s="405"/>
      <c r="I33" s="405"/>
      <c r="J33" s="389"/>
      <c r="K33" s="389"/>
      <c r="L33" s="389"/>
      <c r="M33" s="389"/>
      <c r="N33" s="389"/>
      <c r="O33" s="390"/>
      <c r="P33" s="1"/>
    </row>
    <row r="34" spans="2:16" ht="31.5" customHeight="1" x14ac:dyDescent="0.2">
      <c r="B34" s="1"/>
      <c r="C34" s="404"/>
      <c r="D34" s="405"/>
      <c r="E34" s="405"/>
      <c r="F34" s="405"/>
      <c r="G34" s="405"/>
      <c r="H34" s="405"/>
      <c r="I34" s="405"/>
      <c r="J34" s="389"/>
      <c r="K34" s="389"/>
      <c r="L34" s="389"/>
      <c r="M34" s="389"/>
      <c r="N34" s="389"/>
      <c r="O34" s="390"/>
      <c r="P34" s="1"/>
    </row>
    <row r="35" spans="2:16" ht="25.5" customHeight="1" x14ac:dyDescent="0.2">
      <c r="B35" s="1"/>
      <c r="C35" s="404"/>
      <c r="D35" s="405"/>
      <c r="E35" s="405"/>
      <c r="F35" s="405"/>
      <c r="G35" s="405"/>
      <c r="H35" s="405"/>
      <c r="I35" s="405"/>
      <c r="J35" s="389"/>
      <c r="K35" s="389"/>
      <c r="L35" s="389"/>
      <c r="M35" s="389"/>
      <c r="N35" s="389"/>
      <c r="O35" s="390"/>
      <c r="P35" s="1"/>
    </row>
    <row r="36" spans="2:16" x14ac:dyDescent="0.2">
      <c r="B36" s="1"/>
      <c r="C36" s="404"/>
      <c r="D36" s="405"/>
      <c r="E36" s="405"/>
      <c r="F36" s="405"/>
      <c r="G36" s="405"/>
      <c r="H36" s="405"/>
      <c r="I36" s="405"/>
      <c r="J36" s="396" t="s">
        <v>7</v>
      </c>
      <c r="K36" s="396"/>
      <c r="L36" s="396"/>
      <c r="M36" s="396"/>
      <c r="N36" s="396"/>
      <c r="O36" s="397"/>
      <c r="P36" s="1"/>
    </row>
    <row r="37" spans="2:16" x14ac:dyDescent="0.2">
      <c r="B37" s="1"/>
      <c r="C37" s="485"/>
      <c r="D37" s="486"/>
      <c r="E37" s="486"/>
      <c r="F37" s="486"/>
      <c r="G37" s="486"/>
      <c r="H37" s="486"/>
      <c r="I37" s="486"/>
      <c r="J37" s="503" t="s">
        <v>363</v>
      </c>
      <c r="K37" s="503"/>
      <c r="L37" s="503"/>
      <c r="M37" s="503"/>
      <c r="N37" s="503"/>
      <c r="O37" s="504"/>
      <c r="P37" s="1"/>
    </row>
    <row r="38" spans="2:16" x14ac:dyDescent="0.2">
      <c r="B38" s="46"/>
      <c r="C38" s="232"/>
      <c r="D38" s="232"/>
      <c r="E38" s="232"/>
      <c r="F38" s="232"/>
      <c r="G38" s="232"/>
      <c r="H38" s="232"/>
      <c r="I38" s="232"/>
      <c r="J38" s="233"/>
      <c r="K38" s="233"/>
      <c r="L38" s="233"/>
      <c r="M38" s="233"/>
      <c r="N38" s="233"/>
      <c r="O38" s="233"/>
      <c r="P38" s="46"/>
    </row>
    <row r="39" spans="2:16" ht="15" customHeight="1" x14ac:dyDescent="0.2">
      <c r="B39" s="1"/>
      <c r="C39" s="313" t="s">
        <v>9</v>
      </c>
      <c r="D39" s="313"/>
      <c r="E39" s="313"/>
      <c r="F39" s="313"/>
      <c r="G39" s="313"/>
      <c r="H39" s="313"/>
      <c r="I39" s="313"/>
      <c r="J39" s="313"/>
      <c r="K39" s="313"/>
      <c r="L39" s="313"/>
      <c r="M39" s="313"/>
      <c r="N39" s="313"/>
      <c r="O39" s="313"/>
      <c r="P39" s="1"/>
    </row>
    <row r="40" spans="2:16" ht="15.75" x14ac:dyDescent="0.25">
      <c r="B40" s="1"/>
      <c r="C40" s="49" t="s">
        <v>8</v>
      </c>
      <c r="D40" s="119" t="str">
        <f>IF(J20="MENSUAL","ENERO",IF(J20="TRIMESTRAL","MARZO",IF(J20="SEMESTRAL","JUNIO",IF(J20="ANUAL",2017,""))))</f>
        <v>MARZO</v>
      </c>
      <c r="E40" s="119" t="str">
        <f>IF(J20="MENSUAL","FEBRERO",IF(J20="TRIMESTRAL","JUNIO",IF(J20="SEMESTRAL","DICIEMBRE","")))</f>
        <v>JUNIO</v>
      </c>
      <c r="F40" s="119" t="str">
        <f>IF(J20="MENSUAL","MARZO",IF(J20="TRIMESTRAL","SEPTIEMBRE",""))</f>
        <v>SEPTIEMBRE</v>
      </c>
      <c r="G40" s="119" t="str">
        <f>IF(J20="MENSUAL","ABRIL",IF(J20="TRIMESTRAL","DICIEMBRE",""))</f>
        <v>DICIEMBRE</v>
      </c>
      <c r="H40" s="119" t="str">
        <f>IF(J20="MENSUAL","MAYO","")</f>
        <v/>
      </c>
      <c r="I40" s="119" t="str">
        <f>IF(J20="MENSUAL","JUNIO","")</f>
        <v/>
      </c>
      <c r="J40" s="119" t="str">
        <f>IF(J20="MENSUAL","JULIO","")</f>
        <v/>
      </c>
      <c r="K40" s="119" t="str">
        <f>IF(J20="MENSUAL","AGOSTO","")</f>
        <v/>
      </c>
      <c r="L40" s="119" t="str">
        <f>IF(J20="MENSUAL","SEPTIEMBRE","")</f>
        <v/>
      </c>
      <c r="M40" s="119" t="str">
        <f>IF(J20="MENSUAL","OCTUBRE","")</f>
        <v/>
      </c>
      <c r="N40" s="119" t="str">
        <f>IF(J20="MENSUAL","NOVIEMBRE","")</f>
        <v/>
      </c>
      <c r="O40" s="119" t="str">
        <f>IF(J20="MENSUAL","DICIEMBRE","")</f>
        <v/>
      </c>
      <c r="P40" s="1"/>
    </row>
    <row r="41" spans="2:16" s="79" customFormat="1" ht="26.25" customHeight="1" x14ac:dyDescent="0.25">
      <c r="B41" s="6"/>
      <c r="C41" s="80" t="str">
        <f>E18</f>
        <v xml:space="preserve">Tiempo promedio para solucionar los PQRS recibidos </v>
      </c>
      <c r="D41" s="2">
        <v>4</v>
      </c>
      <c r="E41" s="2"/>
      <c r="F41" s="2"/>
      <c r="G41" s="2"/>
      <c r="H41" s="2"/>
      <c r="I41" s="2"/>
      <c r="J41" s="2"/>
      <c r="K41" s="2"/>
      <c r="L41" s="2"/>
      <c r="M41" s="2"/>
      <c r="N41" s="2"/>
      <c r="O41" s="2"/>
      <c r="P41" s="6"/>
    </row>
    <row r="42" spans="2:16" ht="15.75" x14ac:dyDescent="0.25">
      <c r="B42" s="1"/>
      <c r="C42" s="48">
        <f>G19</f>
        <v>0</v>
      </c>
      <c r="D42" s="51"/>
      <c r="E42" s="51"/>
      <c r="F42" s="51"/>
      <c r="G42" s="51"/>
      <c r="H42" s="51"/>
      <c r="I42" s="51"/>
      <c r="J42" s="51"/>
      <c r="K42" s="51"/>
      <c r="L42" s="51"/>
      <c r="M42" s="51"/>
      <c r="N42" s="51"/>
      <c r="O42" s="52"/>
      <c r="P42" s="1"/>
    </row>
    <row r="43" spans="2:16" x14ac:dyDescent="0.2">
      <c r="B43" s="1"/>
      <c r="C43" s="3" t="s">
        <v>10</v>
      </c>
      <c r="D43" s="53">
        <f>IFERROR(IF($E$17=1,D41/D42,IF($E$17=2,D41,"")),"")</f>
        <v>4</v>
      </c>
      <c r="E43" s="53">
        <f t="shared" ref="E43:G43" si="0">IFERROR(IF($E$17=1,E41/E42,IF($E$17=2,E41,"")),"")</f>
        <v>0</v>
      </c>
      <c r="F43" s="53">
        <f t="shared" si="0"/>
        <v>0</v>
      </c>
      <c r="G43" s="53">
        <f t="shared" si="0"/>
        <v>0</v>
      </c>
      <c r="H43" s="53"/>
      <c r="I43" s="53"/>
      <c r="J43" s="53"/>
      <c r="K43" s="53"/>
      <c r="L43" s="53"/>
      <c r="M43" s="53"/>
      <c r="N43" s="53"/>
      <c r="O43" s="53"/>
      <c r="P43" s="1"/>
    </row>
    <row r="44" spans="2:16" x14ac:dyDescent="0.2">
      <c r="B44" s="1"/>
      <c r="C44" s="4" t="s">
        <v>22</v>
      </c>
      <c r="D44" s="8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v>
      </c>
      <c r="E44" s="83">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7</v>
      </c>
      <c r="F44" s="83">
        <f>IF(AND(N20="ANUAL",J20="MENSUAL"),N17/12+E44,IF(AND(N20="ANUAL",J20="TRIMESTRAL"),N17/4+E44,IF(AND(N20="SEMESTRAL",J20="MENSUAL"),N17/6+E44,IF(AND(N20="SEMESTRAL",J20="TRIMESTRAL"),N17/2,IF(AND(N20="TRIMESTRAL",J20="MENSUAL"),N17/3+E44,IF(AND(N20="TRIMESTRAL",J20="TRIMESTRAL"),N17,IF(AND(N20="MENSUAL",J20="MENSUAL"),N17,"")))))))</f>
        <v>7</v>
      </c>
      <c r="G44" s="83">
        <f>IF(AND(N20="ANUAL",J20="MENSUAL"),N17/12+F44,IF(AND(N20="ANUAL",J20="TRIMESTRAL"),N17/4+F44,IF(AND(N20="SEMESTRAL",J20="MENSUAL"),N17/6+F44,IF(AND(N20="SEMESTRAL",J20="TRIMESTRAL"),N17/2+F44,IF(AND(N20="TRIMESTRAL",J20="MENSUAL"),N17/3,IF(AND(N20="TRIMESTRAL",J20="TRIMESTRAL"),N17,IF(AND(N20="MENSUAL",J20="MENSUAL"),N17,"")))))))</f>
        <v>7</v>
      </c>
      <c r="H44" s="83" t="str">
        <f>IF(AND($N$20="ANUAL",$J$20="MENSUAL"),$N$17/12+G44,IF(AND(N20="SEMESTRAL",J20="MENSUAL"),N17/6+G44,IF(AND(N20="TRIMESTRAL",J20="MENSUAL"),N17/3+G44,IF(AND(N20="MENSUAL",J20="MENSUAL"),N17,""))))</f>
        <v/>
      </c>
      <c r="I44" s="83" t="str">
        <f>IF(AND($N$20="ANUAL",$J$20="MENSUAL"),$N$17/12+H44,IF(AND(N20="SEMESTRAL",J20="MENSUAL"),N17/6+H44,IF(AND(N20="TRIMESTRAL",J20="MENSUAL"),N17/3+H44,IF(AND(N20="MENSUAL",J20="MENSUAL"),N17,""))))</f>
        <v/>
      </c>
      <c r="J44" s="83" t="str">
        <f>IF(AND($N$20="ANUAL",$J$20="MENSUAL"),$N$17/12+I44,IF(AND(N20="SEMESTRAL",J20="MENSUAL"),N17/6,IF(AND(N20="TRIMESTRAL",J20="MENSUAL"),N17/3,IF(AND(N20="MENSUAL",J20="MENSUAL"),N17,""))))</f>
        <v/>
      </c>
      <c r="K44" s="83" t="str">
        <f>IF(AND($N$20="ANUAL",$J$20="MENSUAL"),$N$17/12+J44,IF(AND(N20="SEMESTRAL",J20="MENSUAL"),N17/6+J44,IF(AND(N20="TRIMESTRAL",J20="MENSUAL"),N17/3+J44,IF(AND(N20="MENSUAL",J20="MENSUAL"),N17,""))))</f>
        <v/>
      </c>
      <c r="L44" s="83" t="str">
        <f>IF(AND($N$20="ANUAL",$J$20="MENSUAL"),$N$17/12+K44,IF(AND(N20="SEMESTRAL",J20="MENSUAL"),N17/6+K44,IF(AND(N20="TRIMESTRAL",J20="MENSUAL"),N17/3+K44,IF(AND(N20="MENSUAL",J20="MENSUAL"),N17,""))))</f>
        <v/>
      </c>
      <c r="M44" s="83" t="str">
        <f>IF(AND($N$20="ANUAL",$J$20="MENSUAL"),$N$17/12+L44,IF(AND(N20="SEMESTRAL",J20="MENSUAL"),N17/6+L44,IF(AND(N20="TRIMESTRAL",J20="MENSUAL"),N17/3,IF(AND(N20="MENSUAL",J20="MENSUAL"),N17,""))))</f>
        <v/>
      </c>
      <c r="N44" s="83" t="str">
        <f>IF(AND($N$20="ANUAL",$J$20="MENSUAL"),$N$17/12+M44,IF(AND(N20="SEMESTRAL",J20="MENSUAL"),N17/6+M44,IF(AND(N20="TRIMESTRAL",J20="MENSUAL"),N17/3+M44,IF(AND(N20="MENSUAL",J20="MENSUAL"),N17,""))))</f>
        <v/>
      </c>
      <c r="O44" s="83"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sheetProtection algorithmName="SHA-512" hashValue="1wwQG541fZ/s8WUj6rq2NrMwiG+ZfpI6VmqoBE6+S1pi3GmLp4yvdFXIo4dMDqTmI0uz6u0NJmbm8w1XmfK1SQ==" saltValue="n5XJdjK8WlFv+eYqj16v7w==" spinCount="100000" sheet="1" objects="1" scenarios="1"/>
  <mergeCells count="55">
    <mergeCell ref="C39:O39"/>
    <mergeCell ref="V24:V25"/>
    <mergeCell ref="J25:O28"/>
    <mergeCell ref="J29:O29"/>
    <mergeCell ref="J30:O35"/>
    <mergeCell ref="J36:O36"/>
    <mergeCell ref="J37:O37"/>
    <mergeCell ref="U24:U25"/>
    <mergeCell ref="C23:O23"/>
    <mergeCell ref="C24:I37"/>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028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142029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4"/>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95</v>
      </c>
      <c r="F12" s="343"/>
      <c r="G12" s="343"/>
      <c r="H12" s="343"/>
      <c r="I12" s="342" t="s">
        <v>0</v>
      </c>
      <c r="J12" s="342"/>
      <c r="K12" s="344" t="s">
        <v>430</v>
      </c>
      <c r="L12" s="344"/>
      <c r="M12" s="344"/>
      <c r="N12" s="344"/>
      <c r="O12" s="344"/>
      <c r="P12" s="24"/>
    </row>
    <row r="13" spans="2:16" s="22" customFormat="1" x14ac:dyDescent="0.25">
      <c r="B13" s="24"/>
      <c r="C13" s="332" t="s">
        <v>55</v>
      </c>
      <c r="D13" s="332"/>
      <c r="E13" s="345" t="s">
        <v>44</v>
      </c>
      <c r="F13" s="346"/>
      <c r="G13" s="346"/>
      <c r="H13" s="346"/>
      <c r="I13" s="346"/>
      <c r="J13" s="346"/>
      <c r="K13" s="346"/>
      <c r="L13" s="346"/>
      <c r="M13" s="346"/>
      <c r="N13" s="346"/>
      <c r="O13" s="346"/>
      <c r="P13" s="24"/>
    </row>
    <row r="14" spans="2:16" s="22" customFormat="1" x14ac:dyDescent="0.25">
      <c r="B14" s="24"/>
      <c r="C14" s="332" t="s">
        <v>21</v>
      </c>
      <c r="D14" s="332"/>
      <c r="E14" s="345" t="s">
        <v>132</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63">
        <v>0.95</v>
      </c>
      <c r="O17" s="363"/>
      <c r="P17" s="319"/>
    </row>
    <row r="18" spans="2:16" s="22" customFormat="1" ht="15.75" customHeight="1" x14ac:dyDescent="0.25">
      <c r="B18" s="24"/>
      <c r="C18" s="332" t="s">
        <v>2</v>
      </c>
      <c r="D18" s="332"/>
      <c r="E18" s="332" t="s">
        <v>24</v>
      </c>
      <c r="F18" s="332"/>
      <c r="G18" s="339" t="s">
        <v>432</v>
      </c>
      <c r="H18" s="331"/>
      <c r="I18" s="331"/>
      <c r="J18" s="331"/>
      <c r="K18" s="331"/>
      <c r="L18" s="331"/>
      <c r="M18" s="331"/>
      <c r="N18" s="331"/>
      <c r="O18" s="331"/>
      <c r="P18" s="319"/>
    </row>
    <row r="19" spans="2:16" s="22" customFormat="1" ht="15.75" customHeight="1" x14ac:dyDescent="0.25">
      <c r="B19" s="24"/>
      <c r="C19" s="332"/>
      <c r="D19" s="332"/>
      <c r="E19" s="332" t="s">
        <v>25</v>
      </c>
      <c r="F19" s="332"/>
      <c r="G19" s="339" t="s">
        <v>431</v>
      </c>
      <c r="H19" s="331"/>
      <c r="I19" s="331"/>
      <c r="J19" s="331"/>
      <c r="K19" s="331"/>
      <c r="L19" s="331"/>
      <c r="M19" s="331"/>
      <c r="N19" s="331"/>
      <c r="O19" s="331"/>
      <c r="P19" s="17"/>
    </row>
    <row r="20" spans="2:16" s="22" customFormat="1" ht="15.75" customHeight="1" x14ac:dyDescent="0.25">
      <c r="B20" s="24"/>
      <c r="C20" s="332" t="s">
        <v>12</v>
      </c>
      <c r="D20" s="332"/>
      <c r="E20" s="508" t="s">
        <v>433</v>
      </c>
      <c r="F20" s="508"/>
      <c r="G20" s="332" t="s">
        <v>5</v>
      </c>
      <c r="H20" s="332"/>
      <c r="I20" s="332"/>
      <c r="J20" s="331" t="s">
        <v>15</v>
      </c>
      <c r="K20" s="331"/>
      <c r="L20" s="332" t="s">
        <v>17</v>
      </c>
      <c r="M20" s="332"/>
      <c r="N20" s="331" t="s">
        <v>16</v>
      </c>
      <c r="O20" s="331"/>
      <c r="P20" s="17"/>
    </row>
    <row r="21" spans="2:16" s="22" customFormat="1" ht="15.75" customHeight="1" x14ac:dyDescent="0.25">
      <c r="B21" s="24"/>
      <c r="C21" s="332"/>
      <c r="D21" s="332"/>
      <c r="E21" s="509"/>
      <c r="F21" s="509"/>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8" customHeight="1" x14ac:dyDescent="0.25">
      <c r="B23" s="24"/>
      <c r="C23" s="313" t="s">
        <v>6</v>
      </c>
      <c r="D23" s="313"/>
      <c r="E23" s="313"/>
      <c r="F23" s="313"/>
      <c r="G23" s="313"/>
      <c r="H23" s="313"/>
      <c r="I23" s="313"/>
      <c r="J23" s="314"/>
      <c r="K23" s="314"/>
      <c r="L23" s="314"/>
      <c r="M23" s="314"/>
      <c r="N23" s="314"/>
      <c r="O23" s="314"/>
      <c r="P23" s="17"/>
    </row>
    <row r="24" spans="2:16" s="22" customFormat="1" ht="21" customHeight="1" x14ac:dyDescent="0.25">
      <c r="B24" s="24"/>
      <c r="C24" s="315"/>
      <c r="D24" s="315"/>
      <c r="E24" s="315"/>
      <c r="F24" s="315"/>
      <c r="G24" s="315"/>
      <c r="H24" s="315"/>
      <c r="I24" s="316"/>
      <c r="J24" s="317" t="s">
        <v>23</v>
      </c>
      <c r="K24" s="318"/>
      <c r="L24" s="318"/>
      <c r="M24" s="318"/>
      <c r="N24" s="318"/>
      <c r="O24" s="318"/>
      <c r="P24" s="319"/>
    </row>
    <row r="25" spans="2:16" s="22" customFormat="1" ht="20.25" customHeight="1" x14ac:dyDescent="0.25">
      <c r="B25" s="24"/>
      <c r="C25" s="315"/>
      <c r="D25" s="315"/>
      <c r="E25" s="315"/>
      <c r="F25" s="315"/>
      <c r="G25" s="315"/>
      <c r="H25" s="315"/>
      <c r="I25" s="316"/>
      <c r="J25" s="320"/>
      <c r="K25" s="321"/>
      <c r="L25" s="321"/>
      <c r="M25" s="321"/>
      <c r="N25" s="321"/>
      <c r="O25" s="321"/>
      <c r="P25" s="319"/>
    </row>
    <row r="26" spans="2:16" s="22" customFormat="1" ht="34.5" customHeight="1" x14ac:dyDescent="0.25">
      <c r="B26" s="24"/>
      <c r="C26" s="315"/>
      <c r="D26" s="315"/>
      <c r="E26" s="315"/>
      <c r="F26" s="315"/>
      <c r="G26" s="315"/>
      <c r="H26" s="315"/>
      <c r="I26" s="316"/>
      <c r="J26" s="322"/>
      <c r="K26" s="323"/>
      <c r="L26" s="323"/>
      <c r="M26" s="323"/>
      <c r="N26" s="323"/>
      <c r="O26" s="323"/>
      <c r="P26" s="24"/>
    </row>
    <row r="27" spans="2:16" s="22" customFormat="1" ht="25.5" customHeight="1" x14ac:dyDescent="0.25">
      <c r="B27" s="24"/>
      <c r="C27" s="315"/>
      <c r="D27" s="315"/>
      <c r="E27" s="315"/>
      <c r="F27" s="315"/>
      <c r="G27" s="315"/>
      <c r="H27" s="315"/>
      <c r="I27" s="316"/>
      <c r="J27" s="322"/>
      <c r="K27" s="323"/>
      <c r="L27" s="323"/>
      <c r="M27" s="323"/>
      <c r="N27" s="323"/>
      <c r="O27" s="323"/>
      <c r="P27" s="24"/>
    </row>
    <row r="28" spans="2:16" s="22" customFormat="1" ht="30" customHeight="1" x14ac:dyDescent="0.25">
      <c r="B28" s="24"/>
      <c r="C28" s="315"/>
      <c r="D28" s="315"/>
      <c r="E28" s="315"/>
      <c r="F28" s="315"/>
      <c r="G28" s="315"/>
      <c r="H28" s="315"/>
      <c r="I28" s="316"/>
      <c r="J28" s="322"/>
      <c r="K28" s="323"/>
      <c r="L28" s="323"/>
      <c r="M28" s="323"/>
      <c r="N28" s="323"/>
      <c r="O28" s="323"/>
      <c r="P28" s="24"/>
    </row>
    <row r="29" spans="2:16" s="22" customFormat="1" ht="36" customHeight="1" x14ac:dyDescent="0.25">
      <c r="B29" s="24"/>
      <c r="C29" s="315"/>
      <c r="D29" s="315"/>
      <c r="E29" s="315"/>
      <c r="F29" s="315"/>
      <c r="G29" s="315"/>
      <c r="H29" s="315"/>
      <c r="I29" s="316"/>
      <c r="J29" s="322"/>
      <c r="K29" s="323"/>
      <c r="L29" s="323"/>
      <c r="M29" s="323"/>
      <c r="N29" s="323"/>
      <c r="O29" s="323"/>
      <c r="P29" s="24"/>
    </row>
    <row r="30" spans="2:16" s="22" customFormat="1" ht="36" customHeight="1" x14ac:dyDescent="0.25">
      <c r="B30" s="24"/>
      <c r="C30" s="315"/>
      <c r="D30" s="315"/>
      <c r="E30" s="315"/>
      <c r="F30" s="315"/>
      <c r="G30" s="315"/>
      <c r="H30" s="315"/>
      <c r="I30" s="316"/>
      <c r="J30" s="324"/>
      <c r="K30" s="325"/>
      <c r="L30" s="325"/>
      <c r="M30" s="325"/>
      <c r="N30" s="325"/>
      <c r="O30" s="325"/>
      <c r="P30" s="24"/>
    </row>
    <row r="31" spans="2:16" s="22" customFormat="1" ht="24.75" customHeight="1" x14ac:dyDescent="0.25">
      <c r="B31" s="24"/>
      <c r="C31" s="315"/>
      <c r="D31" s="315"/>
      <c r="E31" s="315"/>
      <c r="F31" s="315"/>
      <c r="G31" s="315"/>
      <c r="H31" s="315"/>
      <c r="I31" s="316"/>
      <c r="J31" s="326" t="s">
        <v>61</v>
      </c>
      <c r="K31" s="327"/>
      <c r="L31" s="327"/>
      <c r="M31" s="327"/>
      <c r="N31" s="327"/>
      <c r="O31" s="327"/>
      <c r="P31" s="24"/>
    </row>
    <row r="32" spans="2:16" s="22" customFormat="1" ht="25.5" customHeight="1" x14ac:dyDescent="0.25">
      <c r="B32" s="24"/>
      <c r="C32" s="315"/>
      <c r="D32" s="315"/>
      <c r="E32" s="315"/>
      <c r="F32" s="315"/>
      <c r="G32" s="315"/>
      <c r="H32" s="315"/>
      <c r="I32" s="316"/>
      <c r="J32" s="320"/>
      <c r="K32" s="321"/>
      <c r="L32" s="321"/>
      <c r="M32" s="321"/>
      <c r="N32" s="321"/>
      <c r="O32" s="321"/>
      <c r="P32" s="24"/>
    </row>
    <row r="33" spans="2:16" s="22" customFormat="1" ht="15.75" customHeight="1" x14ac:dyDescent="0.25">
      <c r="B33" s="24"/>
      <c r="C33" s="315"/>
      <c r="D33" s="315"/>
      <c r="E33" s="315"/>
      <c r="F33" s="315"/>
      <c r="G33" s="315"/>
      <c r="H33" s="315"/>
      <c r="I33" s="316"/>
      <c r="J33" s="326" t="s">
        <v>7</v>
      </c>
      <c r="K33" s="327"/>
      <c r="L33" s="327"/>
      <c r="M33" s="327"/>
      <c r="N33" s="327"/>
      <c r="O33" s="327"/>
      <c r="P33" s="24"/>
    </row>
    <row r="34" spans="2:16" s="22" customFormat="1" ht="16.5" customHeight="1" x14ac:dyDescent="0.25">
      <c r="B34" s="24"/>
      <c r="C34" s="315"/>
      <c r="D34" s="315"/>
      <c r="E34" s="315"/>
      <c r="F34" s="315"/>
      <c r="G34" s="315"/>
      <c r="H34" s="315"/>
      <c r="I34" s="316"/>
      <c r="J34" s="330" t="s">
        <v>226</v>
      </c>
      <c r="K34" s="321"/>
      <c r="L34" s="321"/>
      <c r="M34" s="321"/>
      <c r="N34" s="321"/>
      <c r="O34" s="321"/>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10" t="s">
        <v>9</v>
      </c>
      <c r="D36" s="311"/>
      <c r="E36" s="311"/>
      <c r="F36" s="311"/>
      <c r="G36" s="311"/>
      <c r="H36" s="311"/>
      <c r="I36" s="311"/>
      <c r="J36" s="311"/>
      <c r="K36" s="311"/>
      <c r="L36" s="311"/>
      <c r="M36" s="311"/>
      <c r="N36" s="311"/>
      <c r="O36" s="312"/>
      <c r="P36" s="26"/>
    </row>
    <row r="37" spans="2:16" s="27" customFormat="1" x14ac:dyDescent="0.25">
      <c r="B37" s="26"/>
      <c r="C37" s="62" t="s">
        <v>8</v>
      </c>
      <c r="D37" s="63" t="str">
        <f>IF(J20="MENSUAL","ENERO",IF(J20="TRIMESTRAL","MARZO",IF(J20="SEMESTRAL","JUNIO",IF(J20="ANUAL",2017,""))))</f>
        <v>JUNIO</v>
      </c>
      <c r="E37" s="63" t="str">
        <f>IF(J20="MENSUAL","FEBRERO",IF(J20="TRIMESTRAL","JUNIO",IF(J20="SEMESTRAL","DICIEMBRE","")))</f>
        <v>DICIEMBRE</v>
      </c>
      <c r="F37" s="63" t="str">
        <f>IF(J20="MENSUAL","MARZO",IF(J20="TRIMESTRAL","SEPTIEMBRE",""))</f>
        <v/>
      </c>
      <c r="G37" s="63" t="str">
        <f>IF(J20="MENSUAL","ABRIL",IF(J20="TRIMESTRAL","DICIEMBRE",""))</f>
        <v/>
      </c>
      <c r="H37" s="63" t="str">
        <f>IF(J20="MENSUAL","MAYO","")</f>
        <v/>
      </c>
      <c r="I37" s="63" t="str">
        <f>IF(J20="MENSUAL","JUNIO","")</f>
        <v/>
      </c>
      <c r="J37" s="63" t="str">
        <f>IF(J20="MENSUAL","JULIO","")</f>
        <v/>
      </c>
      <c r="K37" s="63" t="str">
        <f>IF(J20="MENSUAL","AGOSTO","")</f>
        <v/>
      </c>
      <c r="L37" s="63" t="str">
        <f>IF(J20="MENSUAL","SEPTIEMBRE","")</f>
        <v/>
      </c>
      <c r="M37" s="63" t="str">
        <f>IF(J20="MENSUAL","OCTUBRE","")</f>
        <v/>
      </c>
      <c r="N37" s="63" t="str">
        <f>IF(J20="MENSUAL","NOVIEMBRE","")</f>
        <v/>
      </c>
      <c r="O37" s="63" t="str">
        <f>IF(J20="MENSUAL","DICIEMBRE","")</f>
        <v/>
      </c>
      <c r="P37" s="26"/>
    </row>
    <row r="38" spans="2:16" s="27" customFormat="1" ht="37.5" customHeight="1" x14ac:dyDescent="0.25">
      <c r="B38" s="26"/>
      <c r="C38" s="61" t="str">
        <f>G18</f>
        <v>Número de controversias aceptadas x objetividad de criterios</v>
      </c>
      <c r="D38" s="2"/>
      <c r="E38" s="2"/>
      <c r="F38" s="2"/>
      <c r="G38" s="2"/>
      <c r="H38" s="2"/>
      <c r="I38" s="2"/>
      <c r="J38" s="2"/>
      <c r="K38" s="2"/>
      <c r="L38" s="2"/>
      <c r="M38" s="2"/>
      <c r="N38" s="2"/>
      <c r="O38" s="2"/>
      <c r="P38" s="26"/>
    </row>
    <row r="39" spans="2:16" s="27" customFormat="1" ht="30" x14ac:dyDescent="0.25">
      <c r="B39" s="26"/>
      <c r="C39" s="61" t="str">
        <f>G19</f>
        <v>Total de controversias presentadas *100</v>
      </c>
      <c r="D39" s="2"/>
      <c r="E39" s="2"/>
      <c r="F39" s="2"/>
      <c r="G39" s="2"/>
      <c r="H39" s="2"/>
      <c r="I39" s="2"/>
      <c r="J39" s="2"/>
      <c r="K39" s="2"/>
      <c r="L39" s="2"/>
      <c r="M39" s="2"/>
      <c r="N39" s="2"/>
      <c r="O39" s="2"/>
      <c r="P39" s="28"/>
    </row>
    <row r="40" spans="2:16" s="27" customFormat="1" x14ac:dyDescent="0.25">
      <c r="B40" s="26"/>
      <c r="C40" s="3" t="s">
        <v>10</v>
      </c>
      <c r="D40" s="29" t="str">
        <f>IFERROR(IF($E$17=1,D38/D39,IF($E$17=2,D38,"")),"")</f>
        <v/>
      </c>
      <c r="E40" s="29" t="str">
        <f t="shared" ref="E40:O40" si="0">IFERROR(IF($E$17=1,E38/E39,IF($E$17=2,E38,"")),"")</f>
        <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0.47499999999999998</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0.95</v>
      </c>
      <c r="F41" s="29" t="str">
        <f>IF(AND(N20="ANUAL",J20="MENSUAL"),N17/12+E41,IF(AND(N20="ANUAL",J20="TRIMESTRAL"),N17/4+E41,IF(AND(N20="SEMESTRAL",J20="MENSUAL"),N17/6+E41,IF(AND(N20="SEMESTRAL",J20="TRIMESTRAL"),N17/2,IF(AND(N20="TRIMESTRAL",J20="MENSUAL"),N17/3+E41,IF(AND(N20="TRIMESTRAL",J20="TRIMESTRAL"),N17,IF(AND(N20="MENSUAL",J20="MENSUAL"),N17,"")))))))</f>
        <v/>
      </c>
      <c r="G41" s="29" t="str">
        <f>IF(AND(N20="ANUAL",J20="MENSUAL"),N17/12+F41,IF(AND(N20="ANUAL",J20="TRIMESTRAL"),N17/4+F41,IF(AND(N20="SEMESTRAL",J20="MENSUAL"),N17/6+F41,IF(AND(N20="SEMESTRAL",J20="TRIMESTRAL"),N17/2+F41,IF(AND(N20="TRIMESTRAL",J20="MENSUAL"),N17/3,IF(AND(N20="TRIMESTRAL",J20="TRIMESTRAL"),N17,IF(AND(N20="MENSUAL",J20="MENSUAL"),N17,"")))))))</f>
        <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sheetProtection algorithmName="SHA-512" hashValue="RH8qHYyNs+4C3iJDnUoc7r/7VdKZO4lzlLdGYzQDq01KGnm0tEyN6AQ9wqwnOm9j5OZNu6Og+viDdzsJqnsn5A==" saltValue="K9sbJuEwOYvdrVIK/c7NEA==" spinCount="100000" sheet="1" objects="1" scenarios="1"/>
  <customSheetViews>
    <customSheetView guid="{E72066E1-2E2A-4698-9EFF-16A0125F33B6}" scale="80" fitToPage="1" topLeftCell="A21">
      <selection activeCell="Q39" sqref="Q39"/>
      <pageMargins left="0.7" right="0.7" top="0.75" bottom="0.75" header="0.3" footer="0.3"/>
      <pageSetup paperSize="5" scale="74" fitToHeight="0" orientation="landscape" r:id="rId1"/>
    </customSheetView>
    <customSheetView guid="{34CE63CC-8C1B-460F-A260-1A12A31AF742}" scale="80" fitToPage="1" topLeftCell="A4">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31:O31"/>
    <mergeCell ref="J32:O32"/>
    <mergeCell ref="J33:O33"/>
    <mergeCell ref="J25:O30"/>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2"/>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95</v>
      </c>
      <c r="F12" s="343"/>
      <c r="G12" s="343"/>
      <c r="H12" s="343"/>
      <c r="I12" s="342" t="s">
        <v>0</v>
      </c>
      <c r="J12" s="342"/>
      <c r="K12" s="344" t="s">
        <v>434</v>
      </c>
      <c r="L12" s="344"/>
      <c r="M12" s="344"/>
      <c r="N12" s="344"/>
      <c r="O12" s="344"/>
      <c r="P12" s="24"/>
    </row>
    <row r="13" spans="2:16" s="22" customFormat="1" x14ac:dyDescent="0.25">
      <c r="B13" s="24"/>
      <c r="C13" s="332" t="s">
        <v>55</v>
      </c>
      <c r="D13" s="332"/>
      <c r="E13" s="345" t="s">
        <v>44</v>
      </c>
      <c r="F13" s="346"/>
      <c r="G13" s="346"/>
      <c r="H13" s="346"/>
      <c r="I13" s="346"/>
      <c r="J13" s="346"/>
      <c r="K13" s="346"/>
      <c r="L13" s="346"/>
      <c r="M13" s="346"/>
      <c r="N13" s="346"/>
      <c r="O13" s="346"/>
      <c r="P13" s="24"/>
    </row>
    <row r="14" spans="2:16" s="22" customFormat="1" x14ac:dyDescent="0.25">
      <c r="B14" s="24"/>
      <c r="C14" s="332" t="s">
        <v>21</v>
      </c>
      <c r="D14" s="332"/>
      <c r="E14" s="345" t="s">
        <v>132</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63">
        <v>0.9</v>
      </c>
      <c r="O17" s="363"/>
      <c r="P17" s="319"/>
    </row>
    <row r="18" spans="2:16" s="22" customFormat="1" ht="15.75" customHeight="1" x14ac:dyDescent="0.25">
      <c r="B18" s="24"/>
      <c r="C18" s="332" t="s">
        <v>2</v>
      </c>
      <c r="D18" s="332"/>
      <c r="E18" s="332" t="s">
        <v>24</v>
      </c>
      <c r="F18" s="332"/>
      <c r="G18" s="339" t="s">
        <v>435</v>
      </c>
      <c r="H18" s="331"/>
      <c r="I18" s="331"/>
      <c r="J18" s="331"/>
      <c r="K18" s="331"/>
      <c r="L18" s="331"/>
      <c r="M18" s="331"/>
      <c r="N18" s="331"/>
      <c r="O18" s="331"/>
      <c r="P18" s="319"/>
    </row>
    <row r="19" spans="2:16" s="22" customFormat="1" ht="15.75" customHeight="1" x14ac:dyDescent="0.25">
      <c r="B19" s="24"/>
      <c r="C19" s="332"/>
      <c r="D19" s="332"/>
      <c r="E19" s="332" t="s">
        <v>25</v>
      </c>
      <c r="F19" s="332"/>
      <c r="G19" s="339" t="s">
        <v>515</v>
      </c>
      <c r="H19" s="331"/>
      <c r="I19" s="331"/>
      <c r="J19" s="331"/>
      <c r="K19" s="331"/>
      <c r="L19" s="331"/>
      <c r="M19" s="331"/>
      <c r="N19" s="331"/>
      <c r="O19" s="331"/>
      <c r="P19" s="17"/>
    </row>
    <row r="20" spans="2:16" s="22" customFormat="1" ht="15.75" customHeight="1" x14ac:dyDescent="0.25">
      <c r="B20" s="24"/>
      <c r="C20" s="332" t="s">
        <v>12</v>
      </c>
      <c r="D20" s="332"/>
      <c r="E20" s="508" t="s">
        <v>437</v>
      </c>
      <c r="F20" s="508"/>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509"/>
      <c r="F21" s="509"/>
      <c r="G21" s="332"/>
      <c r="H21" s="332"/>
      <c r="I21" s="332"/>
      <c r="J21" s="331"/>
      <c r="K21" s="331"/>
      <c r="L21" s="332"/>
      <c r="M21" s="332"/>
      <c r="N21" s="331"/>
      <c r="O21" s="331"/>
      <c r="P21" s="17"/>
    </row>
    <row r="22" spans="2:16" s="20" customFormat="1" ht="15.75" customHeight="1" x14ac:dyDescent="0.25">
      <c r="B22" s="17"/>
      <c r="C22" s="15"/>
      <c r="D22" s="15"/>
      <c r="E22" s="206"/>
      <c r="F22" s="206"/>
      <c r="G22" s="15"/>
      <c r="H22" s="15"/>
      <c r="I22" s="15"/>
      <c r="J22" s="206"/>
      <c r="K22" s="206"/>
      <c r="L22" s="15"/>
      <c r="M22" s="15"/>
      <c r="N22" s="206"/>
      <c r="O22" s="206"/>
      <c r="P22" s="17"/>
    </row>
    <row r="23" spans="2:16" s="22" customFormat="1" ht="18" customHeight="1" x14ac:dyDescent="0.25">
      <c r="B23" s="24"/>
      <c r="C23" s="313" t="s">
        <v>6</v>
      </c>
      <c r="D23" s="313"/>
      <c r="E23" s="313"/>
      <c r="F23" s="313"/>
      <c r="G23" s="313"/>
      <c r="H23" s="313"/>
      <c r="I23" s="313"/>
      <c r="J23" s="314"/>
      <c r="K23" s="314"/>
      <c r="L23" s="314"/>
      <c r="M23" s="314"/>
      <c r="N23" s="314"/>
      <c r="O23" s="314"/>
      <c r="P23" s="17"/>
    </row>
    <row r="24" spans="2:16" s="22" customFormat="1" ht="21" customHeight="1" x14ac:dyDescent="0.25">
      <c r="B24" s="24"/>
      <c r="C24" s="315"/>
      <c r="D24" s="315"/>
      <c r="E24" s="315"/>
      <c r="F24" s="315"/>
      <c r="G24" s="315"/>
      <c r="H24" s="315"/>
      <c r="I24" s="316"/>
      <c r="J24" s="317" t="s">
        <v>23</v>
      </c>
      <c r="K24" s="318"/>
      <c r="L24" s="318"/>
      <c r="M24" s="318"/>
      <c r="N24" s="318"/>
      <c r="O24" s="318"/>
      <c r="P24" s="319"/>
    </row>
    <row r="25" spans="2:16" s="22" customFormat="1" ht="20.25" customHeight="1" x14ac:dyDescent="0.25">
      <c r="B25" s="24"/>
      <c r="C25" s="315"/>
      <c r="D25" s="315"/>
      <c r="E25" s="315"/>
      <c r="F25" s="315"/>
      <c r="G25" s="315"/>
      <c r="H25" s="315"/>
      <c r="I25" s="316"/>
      <c r="J25" s="320" t="s">
        <v>516</v>
      </c>
      <c r="K25" s="321"/>
      <c r="L25" s="321"/>
      <c r="M25" s="321"/>
      <c r="N25" s="321"/>
      <c r="O25" s="321"/>
      <c r="P25" s="319"/>
    </row>
    <row r="26" spans="2:16" s="22" customFormat="1" ht="34.5" customHeight="1" x14ac:dyDescent="0.25">
      <c r="B26" s="24"/>
      <c r="C26" s="315"/>
      <c r="D26" s="315"/>
      <c r="E26" s="315"/>
      <c r="F26" s="315"/>
      <c r="G26" s="315"/>
      <c r="H26" s="315"/>
      <c r="I26" s="316"/>
      <c r="J26" s="322"/>
      <c r="K26" s="323"/>
      <c r="L26" s="323"/>
      <c r="M26" s="323"/>
      <c r="N26" s="323"/>
      <c r="O26" s="323"/>
      <c r="P26" s="24"/>
    </row>
    <row r="27" spans="2:16" s="22" customFormat="1" ht="25.5" customHeight="1" x14ac:dyDescent="0.25">
      <c r="B27" s="24"/>
      <c r="C27" s="315"/>
      <c r="D27" s="315"/>
      <c r="E27" s="315"/>
      <c r="F27" s="315"/>
      <c r="G27" s="315"/>
      <c r="H27" s="315"/>
      <c r="I27" s="316"/>
      <c r="J27" s="322"/>
      <c r="K27" s="323"/>
      <c r="L27" s="323"/>
      <c r="M27" s="323"/>
      <c r="N27" s="323"/>
      <c r="O27" s="323"/>
      <c r="P27" s="24"/>
    </row>
    <row r="28" spans="2:16" s="22" customFormat="1" ht="30" customHeight="1" x14ac:dyDescent="0.25">
      <c r="B28" s="24"/>
      <c r="C28" s="315"/>
      <c r="D28" s="315"/>
      <c r="E28" s="315"/>
      <c r="F28" s="315"/>
      <c r="G28" s="315"/>
      <c r="H28" s="315"/>
      <c r="I28" s="316"/>
      <c r="J28" s="322"/>
      <c r="K28" s="323"/>
      <c r="L28" s="323"/>
      <c r="M28" s="323"/>
      <c r="N28" s="323"/>
      <c r="O28" s="323"/>
      <c r="P28" s="24"/>
    </row>
    <row r="29" spans="2:16" s="22" customFormat="1" ht="24.75" customHeight="1" x14ac:dyDescent="0.25">
      <c r="B29" s="24"/>
      <c r="C29" s="315"/>
      <c r="D29" s="315"/>
      <c r="E29" s="315"/>
      <c r="F29" s="315"/>
      <c r="G29" s="315"/>
      <c r="H29" s="315"/>
      <c r="I29" s="316"/>
      <c r="J29" s="326" t="s">
        <v>61</v>
      </c>
      <c r="K29" s="327"/>
      <c r="L29" s="327"/>
      <c r="M29" s="327"/>
      <c r="N29" s="327"/>
      <c r="O29" s="327"/>
      <c r="P29" s="24"/>
    </row>
    <row r="30" spans="2:16" s="22" customFormat="1" ht="25.5" customHeight="1" x14ac:dyDescent="0.25">
      <c r="B30" s="24"/>
      <c r="C30" s="315"/>
      <c r="D30" s="315"/>
      <c r="E30" s="315"/>
      <c r="F30" s="315"/>
      <c r="G30" s="315"/>
      <c r="H30" s="315"/>
      <c r="I30" s="316"/>
      <c r="J30" s="320" t="s">
        <v>436</v>
      </c>
      <c r="K30" s="321"/>
      <c r="L30" s="321"/>
      <c r="M30" s="321"/>
      <c r="N30" s="321"/>
      <c r="O30" s="321"/>
      <c r="P30" s="24"/>
    </row>
    <row r="31" spans="2:16" s="22" customFormat="1" ht="15.75" customHeight="1" x14ac:dyDescent="0.25">
      <c r="B31" s="24"/>
      <c r="C31" s="315"/>
      <c r="D31" s="315"/>
      <c r="E31" s="315"/>
      <c r="F31" s="315"/>
      <c r="G31" s="315"/>
      <c r="H31" s="315"/>
      <c r="I31" s="316"/>
      <c r="J31" s="326" t="s">
        <v>7</v>
      </c>
      <c r="K31" s="327"/>
      <c r="L31" s="327"/>
      <c r="M31" s="327"/>
      <c r="N31" s="327"/>
      <c r="O31" s="327"/>
      <c r="P31" s="24"/>
    </row>
    <row r="32" spans="2:16" s="22" customFormat="1" ht="16.5" customHeight="1" x14ac:dyDescent="0.25">
      <c r="B32" s="24"/>
      <c r="C32" s="315"/>
      <c r="D32" s="315"/>
      <c r="E32" s="315"/>
      <c r="F32" s="315"/>
      <c r="G32" s="315"/>
      <c r="H32" s="315"/>
      <c r="I32" s="316"/>
      <c r="J32" s="330" t="s">
        <v>226</v>
      </c>
      <c r="K32" s="321"/>
      <c r="L32" s="321"/>
      <c r="M32" s="321"/>
      <c r="N32" s="321"/>
      <c r="O32" s="321"/>
      <c r="P32" s="24"/>
    </row>
    <row r="33" spans="2:16" s="22" customFormat="1" ht="16.5" customHeight="1" x14ac:dyDescent="0.25">
      <c r="B33" s="17"/>
      <c r="C33" s="25"/>
      <c r="D33" s="25"/>
      <c r="E33" s="25"/>
      <c r="F33" s="25"/>
      <c r="G33" s="25"/>
      <c r="H33" s="25"/>
      <c r="I33" s="25"/>
      <c r="J33" s="25"/>
      <c r="K33" s="25"/>
      <c r="L33" s="25"/>
      <c r="M33" s="25"/>
      <c r="N33" s="25"/>
      <c r="O33" s="25"/>
      <c r="P33" s="17"/>
    </row>
    <row r="34" spans="2:16" s="27" customFormat="1" ht="15" customHeight="1" x14ac:dyDescent="0.25">
      <c r="B34" s="26"/>
      <c r="C34" s="310" t="s">
        <v>9</v>
      </c>
      <c r="D34" s="311"/>
      <c r="E34" s="311"/>
      <c r="F34" s="311"/>
      <c r="G34" s="311"/>
      <c r="H34" s="311"/>
      <c r="I34" s="311"/>
      <c r="J34" s="311"/>
      <c r="K34" s="311"/>
      <c r="L34" s="311"/>
      <c r="M34" s="311"/>
      <c r="N34" s="311"/>
      <c r="O34" s="312"/>
      <c r="P34" s="26"/>
    </row>
    <row r="35" spans="2:16" s="27" customFormat="1" x14ac:dyDescent="0.25">
      <c r="B35" s="26"/>
      <c r="C35" s="204" t="s">
        <v>8</v>
      </c>
      <c r="D35" s="203" t="str">
        <f>IF(J20="MENSUAL","ENERO",IF(J20="TRIMESTRAL","MARZO",IF(J20="SEMESTRAL","JUNIO",IF(J20="ANUAL",2017,""))))</f>
        <v>MARZO</v>
      </c>
      <c r="E35" s="203" t="str">
        <f>IF(J20="MENSUAL","FEBRERO",IF(J20="TRIMESTRAL","JUNIO",IF(J20="SEMESTRAL","DICIEMBRE","")))</f>
        <v>JUNIO</v>
      </c>
      <c r="F35" s="203" t="str">
        <f>IF(J20="MENSUAL","MARZO",IF(J20="TRIMESTRAL","SEPTIEMBRE",""))</f>
        <v>SEPTIEMBRE</v>
      </c>
      <c r="G35" s="203" t="str">
        <f>IF(J20="MENSUAL","ABRIL",IF(J20="TRIMESTRAL","DICIEMBRE",""))</f>
        <v>DICIEMBRE</v>
      </c>
      <c r="H35" s="203" t="str">
        <f>IF(J20="MENSUAL","MAYO","")</f>
        <v/>
      </c>
      <c r="I35" s="203" t="str">
        <f>IF(J20="MENSUAL","JUNIO","")</f>
        <v/>
      </c>
      <c r="J35" s="203" t="str">
        <f>IF(J20="MENSUAL","JULIO","")</f>
        <v/>
      </c>
      <c r="K35" s="203" t="str">
        <f>IF(J20="MENSUAL","AGOSTO","")</f>
        <v/>
      </c>
      <c r="L35" s="203" t="str">
        <f>IF(J20="MENSUAL","SEPTIEMBRE","")</f>
        <v/>
      </c>
      <c r="M35" s="203" t="str">
        <f>IF(J20="MENSUAL","OCTUBRE","")</f>
        <v/>
      </c>
      <c r="N35" s="203" t="str">
        <f>IF(J20="MENSUAL","NOVIEMBRE","")</f>
        <v/>
      </c>
      <c r="O35" s="203" t="str">
        <f>IF(J20="MENSUAL","DICIEMBRE","")</f>
        <v/>
      </c>
      <c r="P35" s="26"/>
    </row>
    <row r="36" spans="2:16" s="27" customFormat="1" ht="37.5" customHeight="1" x14ac:dyDescent="0.25">
      <c r="B36" s="26"/>
      <c r="C36" s="205" t="str">
        <f>G18</f>
        <v>Horas reales ejecutadas en auditoria</v>
      </c>
      <c r="D36" s="2">
        <v>1402</v>
      </c>
      <c r="E36" s="2"/>
      <c r="F36" s="2"/>
      <c r="G36" s="2"/>
      <c r="H36" s="2"/>
      <c r="I36" s="2"/>
      <c r="J36" s="2"/>
      <c r="K36" s="2"/>
      <c r="L36" s="2"/>
      <c r="M36" s="2"/>
      <c r="N36" s="2"/>
      <c r="O36" s="2"/>
      <c r="P36" s="26"/>
    </row>
    <row r="37" spans="2:16" s="27" customFormat="1" ht="30" x14ac:dyDescent="0.25">
      <c r="B37" s="26"/>
      <c r="C37" s="205" t="str">
        <f>G19</f>
        <v>Horas hábiles de trabajo *100</v>
      </c>
      <c r="D37" s="2">
        <v>1920</v>
      </c>
      <c r="E37" s="2"/>
      <c r="F37" s="2"/>
      <c r="G37" s="2"/>
      <c r="H37" s="2"/>
      <c r="I37" s="2"/>
      <c r="J37" s="2"/>
      <c r="K37" s="2"/>
      <c r="L37" s="2"/>
      <c r="M37" s="2"/>
      <c r="N37" s="2"/>
      <c r="O37" s="2"/>
      <c r="P37" s="28"/>
    </row>
    <row r="38" spans="2:16" s="27" customFormat="1" x14ac:dyDescent="0.25">
      <c r="B38" s="26"/>
      <c r="C38" s="3" t="s">
        <v>10</v>
      </c>
      <c r="D38" s="29">
        <f>IFERROR(IF($E$17=1,D36/D37,IF($E$17=2,D36,"")),"")</f>
        <v>0.73020833333333335</v>
      </c>
      <c r="E38" s="29" t="str">
        <f t="shared" ref="E38:O38" si="0">IFERROR(IF($E$17=1,E36/E37,IF($E$17=2,E36,"")),"")</f>
        <v/>
      </c>
      <c r="F38" s="29" t="str">
        <f t="shared" si="0"/>
        <v/>
      </c>
      <c r="G38" s="29" t="str">
        <f t="shared" si="0"/>
        <v/>
      </c>
      <c r="H38" s="29" t="str">
        <f t="shared" si="0"/>
        <v/>
      </c>
      <c r="I38" s="29" t="str">
        <f t="shared" si="0"/>
        <v/>
      </c>
      <c r="J38" s="29" t="str">
        <f t="shared" si="0"/>
        <v/>
      </c>
      <c r="K38" s="29" t="str">
        <f t="shared" si="0"/>
        <v/>
      </c>
      <c r="L38" s="29" t="str">
        <f t="shared" si="0"/>
        <v/>
      </c>
      <c r="M38" s="29" t="str">
        <f t="shared" si="0"/>
        <v/>
      </c>
      <c r="N38" s="29" t="str">
        <f t="shared" si="0"/>
        <v/>
      </c>
      <c r="O38" s="29" t="str">
        <f t="shared" si="0"/>
        <v/>
      </c>
      <c r="P38" s="26"/>
    </row>
    <row r="39" spans="2:16" s="27" customFormat="1" x14ac:dyDescent="0.25">
      <c r="B39" s="26"/>
      <c r="C39" s="4" t="s">
        <v>22</v>
      </c>
      <c r="D3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39" s="29">
        <f>IF(AND(N20="ANUAL",J20="MENSUAL"),N17/12+D39,IF(AND(N20="ANUAL",J20="TRIMESTRAL"),N17/4+D39,IF(AND(N20="ANUAL",J20="SEMESTRAL"),N17/2+D39,IF(AND(N20="SEMESTRAL",J20="MENSUAL"),N17/6+D39,IF(AND(N20="SEMESTRAL",J20="TRIMESTRAL"),N17/2+D39,IF(AND(N20="SEMESTRAL",J20="SEMESTRAL"),N17,IF(AND(N20="TRIMESTRAL",J20="MENSUAL"),N17/3+D39,IF(AND(N20="TRIMESTRAL",J20="TRIMESTRAL"),N17,IF(AND(N20="MENSUAL",J20="MENSUAL"),N17,"")))))))))</f>
        <v>0.9</v>
      </c>
      <c r="F39" s="29">
        <f>IF(AND(N20="ANUAL",J20="MENSUAL"),N17/12+E39,IF(AND(N20="ANUAL",J20="TRIMESTRAL"),N17/4+E39,IF(AND(N20="SEMESTRAL",J20="MENSUAL"),N17/6+E39,IF(AND(N20="SEMESTRAL",J20="TRIMESTRAL"),N17/2,IF(AND(N20="TRIMESTRAL",J20="MENSUAL"),N17/3+E39,IF(AND(N20="TRIMESTRAL",J20="TRIMESTRAL"),N17,IF(AND(N20="MENSUAL",J20="MENSUAL"),N17,"")))))))</f>
        <v>0.9</v>
      </c>
      <c r="G39" s="29">
        <f>IF(AND(N20="ANUAL",J20="MENSUAL"),N17/12+F39,IF(AND(N20="ANUAL",J20="TRIMESTRAL"),N17/4+F39,IF(AND(N20="SEMESTRAL",J20="MENSUAL"),N17/6+F39,IF(AND(N20="SEMESTRAL",J20="TRIMESTRAL"),N17/2+F39,IF(AND(N20="TRIMESTRAL",J20="MENSUAL"),N17/3,IF(AND(N20="TRIMESTRAL",J20="TRIMESTRAL"),N17,IF(AND(N20="MENSUAL",J20="MENSUAL"),N17,"")))))))</f>
        <v>0.9</v>
      </c>
      <c r="H39" s="29" t="str">
        <f>IF(AND($N$20="ANUAL",$J$20="MENSUAL"),$N$17/12+G39,IF(AND(N20="SEMESTRAL",J20="MENSUAL"),N17/6+G39,IF(AND(N20="TRIMESTRAL",J20="MENSUAL"),N17/3+G39,IF(AND(N20="MENSUAL",J20="MENSUAL"),N17,""))))</f>
        <v/>
      </c>
      <c r="I39" s="29" t="str">
        <f>IF(AND($N$20="ANUAL",$J$20="MENSUAL"),$N$17/12+H39,IF(AND(N20="SEMESTRAL",J20="MENSUAL"),N17/6+H39,IF(AND(N20="TRIMESTRAL",J20="MENSUAL"),N17/3+H39,IF(AND(N20="MENSUAL",J20="MENSUAL"),N17,""))))</f>
        <v/>
      </c>
      <c r="J39" s="29" t="str">
        <f>IF(AND($N$20="ANUAL",$J$20="MENSUAL"),$N$17/12+I39,IF(AND(N20="SEMESTRAL",J20="MENSUAL"),N17/6,IF(AND(N20="TRIMESTRAL",J20="MENSUAL"),N17/3,IF(AND(N20="MENSUAL",J20="MENSUAL"),N17,""))))</f>
        <v/>
      </c>
      <c r="K39" s="29" t="str">
        <f>IF(AND($N$20="ANUAL",$J$20="MENSUAL"),$N$17/12+J39,IF(AND(N20="SEMESTRAL",J20="MENSUAL"),N17/6+J39,IF(AND(N20="TRIMESTRAL",J20="MENSUAL"),N17/3+J39,IF(AND(N20="MENSUAL",J20="MENSUAL"),N17,""))))</f>
        <v/>
      </c>
      <c r="L39" s="29" t="str">
        <f>IF(AND($N$20="ANUAL",$J$20="MENSUAL"),$N$17/12+K39,IF(AND(N20="SEMESTRAL",J20="MENSUAL"),N17/6+K39,IF(AND(N20="TRIMESTRAL",J20="MENSUAL"),N17/3+K39,IF(AND(N20="MENSUAL",J20="MENSUAL"),N17,""))))</f>
        <v/>
      </c>
      <c r="M39" s="29" t="str">
        <f>IF(AND($N$20="ANUAL",$J$20="MENSUAL"),$N$17/12+L39,IF(AND(N20="SEMESTRAL",J20="MENSUAL"),N17/6+L39,IF(AND(N20="TRIMESTRAL",J20="MENSUAL"),N17/3,IF(AND(N20="MENSUAL",J20="MENSUAL"),N17,""))))</f>
        <v/>
      </c>
      <c r="N39" s="29" t="str">
        <f>IF(AND($N$20="ANUAL",$J$20="MENSUAL"),$N$17/12+M39,IF(AND(N20="SEMESTRAL",J20="MENSUAL"),N17/6+M39,IF(AND(N20="TRIMESTRAL",J20="MENSUAL"),N17/3+M39,IF(AND(N20="MENSUAL",J20="MENSUAL"),N17,""))))</f>
        <v/>
      </c>
      <c r="O39" s="29" t="str">
        <f>IF(AND($N$20="ANUAL",$J$20="MENSUAL"),$N$17/12+N39,IF(AND(N20="SEMESTRAL",J20="MENSUAL"),N17/6+N39,IF(AND(N20="TRIMESTRAL",J20="MENSUAL"),N17/3+N39,IF(AND(N20="MENSUAL",J20="MENSUAL"),N17,""))))</f>
        <v/>
      </c>
      <c r="P39" s="26"/>
    </row>
    <row r="40" spans="2:16" s="27" customFormat="1" x14ac:dyDescent="0.25">
      <c r="B40" s="26"/>
      <c r="C40" s="7"/>
      <c r="D40" s="7"/>
      <c r="E40" s="7"/>
      <c r="F40" s="7"/>
      <c r="G40" s="7"/>
      <c r="H40" s="7"/>
      <c r="I40" s="7"/>
      <c r="J40" s="7"/>
      <c r="K40" s="7"/>
      <c r="L40" s="7"/>
      <c r="M40" s="7"/>
      <c r="N40" s="7"/>
      <c r="O40" s="7"/>
      <c r="P40" s="26"/>
    </row>
    <row r="42" spans="2:16" x14ac:dyDescent="0.2">
      <c r="D42" s="21"/>
    </row>
  </sheetData>
  <sheetProtection algorithmName="SHA-512" hashValue="sGvkmi16OD8t7rntoBHxrSaDnENvDdrARkRAQDVXOzLfjzliFTGWdTkU3Vi2BSU4DnvD7NINj8oi9wryPfXXYA==" saltValue="sxZXlVeLLKbHZ2QceOfOv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4:O34"/>
    <mergeCell ref="C23:O23"/>
    <mergeCell ref="C24:I32"/>
    <mergeCell ref="J24:O24"/>
    <mergeCell ref="J32:O32"/>
    <mergeCell ref="N20:O21"/>
    <mergeCell ref="C20:D21"/>
    <mergeCell ref="E20:F21"/>
    <mergeCell ref="G20:I21"/>
    <mergeCell ref="P24:P25"/>
    <mergeCell ref="J25:O28"/>
    <mergeCell ref="J29:O29"/>
    <mergeCell ref="J30:O30"/>
    <mergeCell ref="J31:O31"/>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9228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9229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2"/>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95</v>
      </c>
      <c r="F12" s="343"/>
      <c r="G12" s="343"/>
      <c r="H12" s="343"/>
      <c r="I12" s="342" t="s">
        <v>0</v>
      </c>
      <c r="J12" s="342"/>
      <c r="K12" s="344" t="s">
        <v>438</v>
      </c>
      <c r="L12" s="344"/>
      <c r="M12" s="344"/>
      <c r="N12" s="344"/>
      <c r="O12" s="344"/>
      <c r="P12" s="24"/>
    </row>
    <row r="13" spans="2:16" s="22" customFormat="1" x14ac:dyDescent="0.25">
      <c r="B13" s="24"/>
      <c r="C13" s="332" t="s">
        <v>55</v>
      </c>
      <c r="D13" s="332"/>
      <c r="E13" s="345" t="s">
        <v>44</v>
      </c>
      <c r="F13" s="346"/>
      <c r="G13" s="346"/>
      <c r="H13" s="346"/>
      <c r="I13" s="346"/>
      <c r="J13" s="346"/>
      <c r="K13" s="346"/>
      <c r="L13" s="346"/>
      <c r="M13" s="346"/>
      <c r="N13" s="346"/>
      <c r="O13" s="346"/>
      <c r="P13" s="24"/>
    </row>
    <row r="14" spans="2:16" s="22" customFormat="1" x14ac:dyDescent="0.25">
      <c r="B14" s="24"/>
      <c r="C14" s="332" t="s">
        <v>21</v>
      </c>
      <c r="D14" s="332"/>
      <c r="E14" s="345" t="s">
        <v>132</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39</v>
      </c>
      <c r="K17" s="301"/>
      <c r="L17" s="332" t="s">
        <v>3</v>
      </c>
      <c r="M17" s="332"/>
      <c r="N17" s="363">
        <v>0.95</v>
      </c>
      <c r="O17" s="363"/>
      <c r="P17" s="319"/>
    </row>
    <row r="18" spans="2:16" s="22" customFormat="1" ht="15.75" customHeight="1" x14ac:dyDescent="0.25">
      <c r="B18" s="24"/>
      <c r="C18" s="332" t="s">
        <v>2</v>
      </c>
      <c r="D18" s="332"/>
      <c r="E18" s="332" t="s">
        <v>24</v>
      </c>
      <c r="F18" s="332"/>
      <c r="G18" s="339" t="s">
        <v>439</v>
      </c>
      <c r="H18" s="331"/>
      <c r="I18" s="331"/>
      <c r="J18" s="331"/>
      <c r="K18" s="331"/>
      <c r="L18" s="331"/>
      <c r="M18" s="331"/>
      <c r="N18" s="331"/>
      <c r="O18" s="331"/>
      <c r="P18" s="319"/>
    </row>
    <row r="19" spans="2:16" s="22" customFormat="1" ht="15.75" customHeight="1" x14ac:dyDescent="0.25">
      <c r="B19" s="24"/>
      <c r="C19" s="332"/>
      <c r="D19" s="332"/>
      <c r="E19" s="332" t="s">
        <v>25</v>
      </c>
      <c r="F19" s="332"/>
      <c r="G19" s="339" t="s">
        <v>440</v>
      </c>
      <c r="H19" s="331"/>
      <c r="I19" s="331"/>
      <c r="J19" s="331"/>
      <c r="K19" s="331"/>
      <c r="L19" s="331"/>
      <c r="M19" s="331"/>
      <c r="N19" s="331"/>
      <c r="O19" s="331"/>
      <c r="P19" s="17"/>
    </row>
    <row r="20" spans="2:16" s="22" customFormat="1" ht="15.75" customHeight="1" x14ac:dyDescent="0.25">
      <c r="B20" s="24"/>
      <c r="C20" s="332" t="s">
        <v>12</v>
      </c>
      <c r="D20" s="332"/>
      <c r="E20" s="508" t="s">
        <v>437</v>
      </c>
      <c r="F20" s="508"/>
      <c r="G20" s="332" t="s">
        <v>5</v>
      </c>
      <c r="H20" s="332"/>
      <c r="I20" s="332"/>
      <c r="J20" s="331" t="s">
        <v>14</v>
      </c>
      <c r="K20" s="331"/>
      <c r="L20" s="332" t="s">
        <v>17</v>
      </c>
      <c r="M20" s="332"/>
      <c r="N20" s="331" t="s">
        <v>14</v>
      </c>
      <c r="O20" s="331"/>
      <c r="P20" s="17"/>
    </row>
    <row r="21" spans="2:16" s="22" customFormat="1" ht="15.75" customHeight="1" x14ac:dyDescent="0.25">
      <c r="B21" s="24"/>
      <c r="C21" s="332"/>
      <c r="D21" s="332"/>
      <c r="E21" s="509"/>
      <c r="F21" s="509"/>
      <c r="G21" s="332"/>
      <c r="H21" s="332"/>
      <c r="I21" s="332"/>
      <c r="J21" s="331"/>
      <c r="K21" s="331"/>
      <c r="L21" s="332"/>
      <c r="M21" s="332"/>
      <c r="N21" s="331"/>
      <c r="O21" s="331"/>
      <c r="P21" s="17"/>
    </row>
    <row r="22" spans="2:16" s="20" customFormat="1" ht="15.75" customHeight="1" x14ac:dyDescent="0.25">
      <c r="B22" s="17"/>
      <c r="C22" s="15"/>
      <c r="D22" s="15"/>
      <c r="E22" s="206"/>
      <c r="F22" s="206"/>
      <c r="G22" s="15"/>
      <c r="H22" s="15"/>
      <c r="I22" s="15"/>
      <c r="J22" s="206"/>
      <c r="K22" s="206"/>
      <c r="L22" s="15"/>
      <c r="M22" s="15"/>
      <c r="N22" s="206"/>
      <c r="O22" s="206"/>
      <c r="P22" s="17"/>
    </row>
    <row r="23" spans="2:16" s="22" customFormat="1" ht="18" customHeight="1" x14ac:dyDescent="0.25">
      <c r="B23" s="24"/>
      <c r="C23" s="313" t="s">
        <v>6</v>
      </c>
      <c r="D23" s="313"/>
      <c r="E23" s="313"/>
      <c r="F23" s="313"/>
      <c r="G23" s="313"/>
      <c r="H23" s="313"/>
      <c r="I23" s="313"/>
      <c r="J23" s="314"/>
      <c r="K23" s="314"/>
      <c r="L23" s="314"/>
      <c r="M23" s="314"/>
      <c r="N23" s="314"/>
      <c r="O23" s="314"/>
      <c r="P23" s="17"/>
    </row>
    <row r="24" spans="2:16" s="22" customFormat="1" ht="21" customHeight="1" x14ac:dyDescent="0.25">
      <c r="B24" s="24"/>
      <c r="C24" s="315"/>
      <c r="D24" s="315"/>
      <c r="E24" s="315"/>
      <c r="F24" s="315"/>
      <c r="G24" s="315"/>
      <c r="H24" s="315"/>
      <c r="I24" s="316"/>
      <c r="J24" s="317" t="s">
        <v>23</v>
      </c>
      <c r="K24" s="318"/>
      <c r="L24" s="318"/>
      <c r="M24" s="318"/>
      <c r="N24" s="318"/>
      <c r="O24" s="318"/>
      <c r="P24" s="319"/>
    </row>
    <row r="25" spans="2:16" s="22" customFormat="1" ht="20.25" customHeight="1" x14ac:dyDescent="0.25">
      <c r="B25" s="24"/>
      <c r="C25" s="315"/>
      <c r="D25" s="315"/>
      <c r="E25" s="315"/>
      <c r="F25" s="315"/>
      <c r="G25" s="315"/>
      <c r="H25" s="315"/>
      <c r="I25" s="316"/>
      <c r="J25" s="320" t="s">
        <v>517</v>
      </c>
      <c r="K25" s="321"/>
      <c r="L25" s="321"/>
      <c r="M25" s="321"/>
      <c r="N25" s="321"/>
      <c r="O25" s="321"/>
      <c r="P25" s="319"/>
    </row>
    <row r="26" spans="2:16" s="22" customFormat="1" ht="34.5" customHeight="1" x14ac:dyDescent="0.25">
      <c r="B26" s="24"/>
      <c r="C26" s="315"/>
      <c r="D26" s="315"/>
      <c r="E26" s="315"/>
      <c r="F26" s="315"/>
      <c r="G26" s="315"/>
      <c r="H26" s="315"/>
      <c r="I26" s="316"/>
      <c r="J26" s="322"/>
      <c r="K26" s="323"/>
      <c r="L26" s="323"/>
      <c r="M26" s="323"/>
      <c r="N26" s="323"/>
      <c r="O26" s="323"/>
      <c r="P26" s="24"/>
    </row>
    <row r="27" spans="2:16" s="22" customFormat="1" ht="25.5" customHeight="1" x14ac:dyDescent="0.25">
      <c r="B27" s="24"/>
      <c r="C27" s="315"/>
      <c r="D27" s="315"/>
      <c r="E27" s="315"/>
      <c r="F27" s="315"/>
      <c r="G27" s="315"/>
      <c r="H27" s="315"/>
      <c r="I27" s="316"/>
      <c r="J27" s="322"/>
      <c r="K27" s="323"/>
      <c r="L27" s="323"/>
      <c r="M27" s="323"/>
      <c r="N27" s="323"/>
      <c r="O27" s="323"/>
      <c r="P27" s="24"/>
    </row>
    <row r="28" spans="2:16" s="22" customFormat="1" ht="30" customHeight="1" x14ac:dyDescent="0.25">
      <c r="B28" s="24"/>
      <c r="C28" s="315"/>
      <c r="D28" s="315"/>
      <c r="E28" s="315"/>
      <c r="F28" s="315"/>
      <c r="G28" s="315"/>
      <c r="H28" s="315"/>
      <c r="I28" s="316"/>
      <c r="J28" s="322"/>
      <c r="K28" s="323"/>
      <c r="L28" s="323"/>
      <c r="M28" s="323"/>
      <c r="N28" s="323"/>
      <c r="O28" s="323"/>
      <c r="P28" s="24"/>
    </row>
    <row r="29" spans="2:16" s="22" customFormat="1" ht="24.75" customHeight="1" x14ac:dyDescent="0.25">
      <c r="B29" s="24"/>
      <c r="C29" s="315"/>
      <c r="D29" s="315"/>
      <c r="E29" s="315"/>
      <c r="F29" s="315"/>
      <c r="G29" s="315"/>
      <c r="H29" s="315"/>
      <c r="I29" s="316"/>
      <c r="J29" s="326" t="s">
        <v>61</v>
      </c>
      <c r="K29" s="327"/>
      <c r="L29" s="327"/>
      <c r="M29" s="327"/>
      <c r="N29" s="327"/>
      <c r="O29" s="327"/>
      <c r="P29" s="24"/>
    </row>
    <row r="30" spans="2:16" s="22" customFormat="1" ht="25.5" customHeight="1" x14ac:dyDescent="0.25">
      <c r="B30" s="24"/>
      <c r="C30" s="315"/>
      <c r="D30" s="315"/>
      <c r="E30" s="315"/>
      <c r="F30" s="315"/>
      <c r="G30" s="315"/>
      <c r="H30" s="315"/>
      <c r="I30" s="316"/>
      <c r="J30" s="320" t="s">
        <v>518</v>
      </c>
      <c r="K30" s="321"/>
      <c r="L30" s="321"/>
      <c r="M30" s="321"/>
      <c r="N30" s="321"/>
      <c r="O30" s="321"/>
      <c r="P30" s="24"/>
    </row>
    <row r="31" spans="2:16" s="22" customFormat="1" ht="15.75" customHeight="1" x14ac:dyDescent="0.25">
      <c r="B31" s="24"/>
      <c r="C31" s="315"/>
      <c r="D31" s="315"/>
      <c r="E31" s="315"/>
      <c r="F31" s="315"/>
      <c r="G31" s="315"/>
      <c r="H31" s="315"/>
      <c r="I31" s="316"/>
      <c r="J31" s="326" t="s">
        <v>7</v>
      </c>
      <c r="K31" s="327"/>
      <c r="L31" s="327"/>
      <c r="M31" s="327"/>
      <c r="N31" s="327"/>
      <c r="O31" s="327"/>
      <c r="P31" s="24"/>
    </row>
    <row r="32" spans="2:16" s="22" customFormat="1" ht="16.5" customHeight="1" x14ac:dyDescent="0.25">
      <c r="B32" s="24"/>
      <c r="C32" s="315"/>
      <c r="D32" s="315"/>
      <c r="E32" s="315"/>
      <c r="F32" s="315"/>
      <c r="G32" s="315"/>
      <c r="H32" s="315"/>
      <c r="I32" s="316"/>
      <c r="J32" s="330" t="s">
        <v>441</v>
      </c>
      <c r="K32" s="321"/>
      <c r="L32" s="321"/>
      <c r="M32" s="321"/>
      <c r="N32" s="321"/>
      <c r="O32" s="321"/>
      <c r="P32" s="24"/>
    </row>
    <row r="33" spans="2:16" s="22" customFormat="1" ht="16.5" customHeight="1" x14ac:dyDescent="0.25">
      <c r="B33" s="17"/>
      <c r="C33" s="25"/>
      <c r="D33" s="25"/>
      <c r="E33" s="25"/>
      <c r="F33" s="25"/>
      <c r="G33" s="25"/>
      <c r="H33" s="25"/>
      <c r="I33" s="25"/>
      <c r="J33" s="25"/>
      <c r="K33" s="25"/>
      <c r="L33" s="25"/>
      <c r="M33" s="25"/>
      <c r="N33" s="25"/>
      <c r="O33" s="25"/>
      <c r="P33" s="17"/>
    </row>
    <row r="34" spans="2:16" s="27" customFormat="1" ht="15" customHeight="1" x14ac:dyDescent="0.25">
      <c r="B34" s="26"/>
      <c r="C34" s="310" t="s">
        <v>9</v>
      </c>
      <c r="D34" s="311"/>
      <c r="E34" s="311"/>
      <c r="F34" s="311"/>
      <c r="G34" s="311"/>
      <c r="H34" s="311"/>
      <c r="I34" s="311"/>
      <c r="J34" s="311"/>
      <c r="K34" s="311"/>
      <c r="L34" s="311"/>
      <c r="M34" s="311"/>
      <c r="N34" s="311"/>
      <c r="O34" s="312"/>
      <c r="P34" s="26"/>
    </row>
    <row r="35" spans="2:16" s="27" customFormat="1" x14ac:dyDescent="0.25">
      <c r="B35" s="26"/>
      <c r="C35" s="204" t="s">
        <v>8</v>
      </c>
      <c r="D35" s="203" t="str">
        <f>IF(J20="MENSUAL","ENERO",IF(J20="TRIMESTRAL","MARZO",IF(J20="SEMESTRAL","JUNIO",IF(J20="ANUAL",2017,""))))</f>
        <v>MARZO</v>
      </c>
      <c r="E35" s="203" t="str">
        <f>IF(J20="MENSUAL","FEBRERO",IF(J20="TRIMESTRAL","JUNIO",IF(J20="SEMESTRAL","DICIEMBRE","")))</f>
        <v>JUNIO</v>
      </c>
      <c r="F35" s="203" t="str">
        <f>IF(J20="MENSUAL","MARZO",IF(J20="TRIMESTRAL","SEPTIEMBRE",""))</f>
        <v>SEPTIEMBRE</v>
      </c>
      <c r="G35" s="203" t="str">
        <f>IF(J20="MENSUAL","ABRIL",IF(J20="TRIMESTRAL","DICIEMBRE",""))</f>
        <v>DICIEMBRE</v>
      </c>
      <c r="H35" s="203" t="str">
        <f>IF(J20="MENSUAL","MAYO","")</f>
        <v/>
      </c>
      <c r="I35" s="203" t="str">
        <f>IF(J20="MENSUAL","JUNIO","")</f>
        <v/>
      </c>
      <c r="J35" s="203" t="str">
        <f>IF(J20="MENSUAL","JULIO","")</f>
        <v/>
      </c>
      <c r="K35" s="203" t="str">
        <f>IF(J20="MENSUAL","AGOSTO","")</f>
        <v/>
      </c>
      <c r="L35" s="203" t="str">
        <f>IF(J20="MENSUAL","SEPTIEMBRE","")</f>
        <v/>
      </c>
      <c r="M35" s="203" t="str">
        <f>IF(J20="MENSUAL","OCTUBRE","")</f>
        <v/>
      </c>
      <c r="N35" s="203" t="str">
        <f>IF(J20="MENSUAL","NOVIEMBRE","")</f>
        <v/>
      </c>
      <c r="O35" s="203" t="str">
        <f>IF(J20="MENSUAL","DICIEMBRE","")</f>
        <v/>
      </c>
      <c r="P35" s="26"/>
    </row>
    <row r="36" spans="2:16" s="27" customFormat="1" ht="37.5" customHeight="1" x14ac:dyDescent="0.25">
      <c r="B36" s="26"/>
      <c r="C36" s="205" t="str">
        <f>G18</f>
        <v>Número de horas requeridas</v>
      </c>
      <c r="D36" s="2">
        <v>1796</v>
      </c>
      <c r="E36" s="2"/>
      <c r="F36" s="2"/>
      <c r="G36" s="2"/>
      <c r="H36" s="2"/>
      <c r="I36" s="2"/>
      <c r="J36" s="2"/>
      <c r="K36" s="2"/>
      <c r="L36" s="2"/>
      <c r="M36" s="2"/>
      <c r="N36" s="2"/>
      <c r="O36" s="2"/>
      <c r="P36" s="26"/>
    </row>
    <row r="37" spans="2:16" s="27" customFormat="1" ht="30" x14ac:dyDescent="0.25">
      <c r="B37" s="26"/>
      <c r="C37" s="205" t="str">
        <f>G19</f>
        <v>Número de horas instaladas</v>
      </c>
      <c r="D37" s="2">
        <v>1920</v>
      </c>
      <c r="E37" s="2"/>
      <c r="F37" s="2"/>
      <c r="G37" s="2"/>
      <c r="H37" s="2"/>
      <c r="I37" s="2"/>
      <c r="J37" s="2"/>
      <c r="K37" s="2"/>
      <c r="L37" s="2"/>
      <c r="M37" s="2"/>
      <c r="N37" s="2"/>
      <c r="O37" s="2"/>
      <c r="P37" s="28"/>
    </row>
    <row r="38" spans="2:16" s="27" customFormat="1" x14ac:dyDescent="0.25">
      <c r="B38" s="26"/>
      <c r="C38" s="3" t="s">
        <v>10</v>
      </c>
      <c r="D38" s="29">
        <f>IFERROR(IF($E$17=1,D36/D37,IF($E$17=2,D36,"")),"")</f>
        <v>0.93541666666666667</v>
      </c>
      <c r="E38" s="29" t="str">
        <f t="shared" ref="E38:O38" si="0">IFERROR(IF($E$17=1,E36/E37,IF($E$17=2,E36,"")),"")</f>
        <v/>
      </c>
      <c r="F38" s="29" t="str">
        <f t="shared" si="0"/>
        <v/>
      </c>
      <c r="G38" s="29" t="str">
        <f t="shared" si="0"/>
        <v/>
      </c>
      <c r="H38" s="29" t="str">
        <f t="shared" si="0"/>
        <v/>
      </c>
      <c r="I38" s="29" t="str">
        <f t="shared" si="0"/>
        <v/>
      </c>
      <c r="J38" s="29" t="str">
        <f t="shared" si="0"/>
        <v/>
      </c>
      <c r="K38" s="29" t="str">
        <f t="shared" si="0"/>
        <v/>
      </c>
      <c r="L38" s="29" t="str">
        <f t="shared" si="0"/>
        <v/>
      </c>
      <c r="M38" s="29" t="str">
        <f t="shared" si="0"/>
        <v/>
      </c>
      <c r="N38" s="29" t="str">
        <f t="shared" si="0"/>
        <v/>
      </c>
      <c r="O38" s="29" t="str">
        <f t="shared" si="0"/>
        <v/>
      </c>
      <c r="P38" s="26"/>
    </row>
    <row r="39" spans="2:16" s="27" customFormat="1" x14ac:dyDescent="0.25">
      <c r="B39" s="26"/>
      <c r="C39" s="4" t="s">
        <v>22</v>
      </c>
      <c r="D3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39" s="29">
        <f>IF(AND(N20="ANUAL",J20="MENSUAL"),N17/12+D39,IF(AND(N20="ANUAL",J20="TRIMESTRAL"),N17/4+D39,IF(AND(N20="ANUAL",J20="SEMESTRAL"),N17/2+D39,IF(AND(N20="SEMESTRAL",J20="MENSUAL"),N17/6+D39,IF(AND(N20="SEMESTRAL",J20="TRIMESTRAL"),N17/2+D39,IF(AND(N20="SEMESTRAL",J20="SEMESTRAL"),N17,IF(AND(N20="TRIMESTRAL",J20="MENSUAL"),N17/3+D39,IF(AND(N20="TRIMESTRAL",J20="TRIMESTRAL"),N17,IF(AND(N20="MENSUAL",J20="MENSUAL"),N17,"")))))))))</f>
        <v>0.95</v>
      </c>
      <c r="F39" s="29">
        <f>IF(AND(N20="ANUAL",J20="MENSUAL"),N17/12+E39,IF(AND(N20="ANUAL",J20="TRIMESTRAL"),N17/4+E39,IF(AND(N20="SEMESTRAL",J20="MENSUAL"),N17/6+E39,IF(AND(N20="SEMESTRAL",J20="TRIMESTRAL"),N17/2,IF(AND(N20="TRIMESTRAL",J20="MENSUAL"),N17/3+E39,IF(AND(N20="TRIMESTRAL",J20="TRIMESTRAL"),N17,IF(AND(N20="MENSUAL",J20="MENSUAL"),N17,"")))))))</f>
        <v>0.95</v>
      </c>
      <c r="G39" s="29">
        <f>IF(AND(N20="ANUAL",J20="MENSUAL"),N17/12+F39,IF(AND(N20="ANUAL",J20="TRIMESTRAL"),N17/4+F39,IF(AND(N20="SEMESTRAL",J20="MENSUAL"),N17/6+F39,IF(AND(N20="SEMESTRAL",J20="TRIMESTRAL"),N17/2+F39,IF(AND(N20="TRIMESTRAL",J20="MENSUAL"),N17/3,IF(AND(N20="TRIMESTRAL",J20="TRIMESTRAL"),N17,IF(AND(N20="MENSUAL",J20="MENSUAL"),N17,"")))))))</f>
        <v>0.95</v>
      </c>
      <c r="H39" s="29" t="str">
        <f>IF(AND($N$20="ANUAL",$J$20="MENSUAL"),$N$17/12+G39,IF(AND(N20="SEMESTRAL",J20="MENSUAL"),N17/6+G39,IF(AND(N20="TRIMESTRAL",J20="MENSUAL"),N17/3+G39,IF(AND(N20="MENSUAL",J20="MENSUAL"),N17,""))))</f>
        <v/>
      </c>
      <c r="I39" s="29" t="str">
        <f>IF(AND($N$20="ANUAL",$J$20="MENSUAL"),$N$17/12+H39,IF(AND(N20="SEMESTRAL",J20="MENSUAL"),N17/6+H39,IF(AND(N20="TRIMESTRAL",J20="MENSUAL"),N17/3+H39,IF(AND(N20="MENSUAL",J20="MENSUAL"),N17,""))))</f>
        <v/>
      </c>
      <c r="J39" s="29" t="str">
        <f>IF(AND($N$20="ANUAL",$J$20="MENSUAL"),$N$17/12+I39,IF(AND(N20="SEMESTRAL",J20="MENSUAL"),N17/6,IF(AND(N20="TRIMESTRAL",J20="MENSUAL"),N17/3,IF(AND(N20="MENSUAL",J20="MENSUAL"),N17,""))))</f>
        <v/>
      </c>
      <c r="K39" s="29" t="str">
        <f>IF(AND($N$20="ANUAL",$J$20="MENSUAL"),$N$17/12+J39,IF(AND(N20="SEMESTRAL",J20="MENSUAL"),N17/6+J39,IF(AND(N20="TRIMESTRAL",J20="MENSUAL"),N17/3+J39,IF(AND(N20="MENSUAL",J20="MENSUAL"),N17,""))))</f>
        <v/>
      </c>
      <c r="L39" s="29" t="str">
        <f>IF(AND($N$20="ANUAL",$J$20="MENSUAL"),$N$17/12+K39,IF(AND(N20="SEMESTRAL",J20="MENSUAL"),N17/6+K39,IF(AND(N20="TRIMESTRAL",J20="MENSUAL"),N17/3+K39,IF(AND(N20="MENSUAL",J20="MENSUAL"),N17,""))))</f>
        <v/>
      </c>
      <c r="M39" s="29" t="str">
        <f>IF(AND($N$20="ANUAL",$J$20="MENSUAL"),$N$17/12+L39,IF(AND(N20="SEMESTRAL",J20="MENSUAL"),N17/6+L39,IF(AND(N20="TRIMESTRAL",J20="MENSUAL"),N17/3,IF(AND(N20="MENSUAL",J20="MENSUAL"),N17,""))))</f>
        <v/>
      </c>
      <c r="N39" s="29" t="str">
        <f>IF(AND($N$20="ANUAL",$J$20="MENSUAL"),$N$17/12+M39,IF(AND(N20="SEMESTRAL",J20="MENSUAL"),N17/6+M39,IF(AND(N20="TRIMESTRAL",J20="MENSUAL"),N17/3+M39,IF(AND(N20="MENSUAL",J20="MENSUAL"),N17,""))))</f>
        <v/>
      </c>
      <c r="O39" s="29" t="str">
        <f>IF(AND($N$20="ANUAL",$J$20="MENSUAL"),$N$17/12+N39,IF(AND(N20="SEMESTRAL",J20="MENSUAL"),N17/6+N39,IF(AND(N20="TRIMESTRAL",J20="MENSUAL"),N17/3+N39,IF(AND(N20="MENSUAL",J20="MENSUAL"),N17,""))))</f>
        <v/>
      </c>
      <c r="P39" s="26"/>
    </row>
    <row r="40" spans="2:16" s="27" customFormat="1" x14ac:dyDescent="0.25">
      <c r="B40" s="26"/>
      <c r="C40" s="7"/>
      <c r="D40" s="7"/>
      <c r="E40" s="7"/>
      <c r="F40" s="7"/>
      <c r="G40" s="7"/>
      <c r="H40" s="7"/>
      <c r="I40" s="7"/>
      <c r="J40" s="7"/>
      <c r="K40" s="7"/>
      <c r="L40" s="7"/>
      <c r="M40" s="7"/>
      <c r="N40" s="7"/>
      <c r="O40" s="7"/>
      <c r="P40" s="26"/>
    </row>
    <row r="42" spans="2:16" x14ac:dyDescent="0.2">
      <c r="D42" s="21"/>
    </row>
  </sheetData>
  <sheetProtection algorithmName="SHA-512" hashValue="dcClmB0jUSxTdoEaWFK4MzJL8mT/nSp9kkh9JXlzsZvM0ACZC3295RQvO545FXBLIwwO3QWd/jnxcdS7XxjG6A==" saltValue="Nj5BhVkPigtoOi2EYvaTv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4:O34"/>
    <mergeCell ref="C23:O23"/>
    <mergeCell ref="C24:I32"/>
    <mergeCell ref="J24:O24"/>
    <mergeCell ref="J32:O32"/>
    <mergeCell ref="N20:O21"/>
    <mergeCell ref="C20:D21"/>
    <mergeCell ref="E20:F21"/>
    <mergeCell ref="G20:I21"/>
    <mergeCell ref="P24:P25"/>
    <mergeCell ref="J25:O28"/>
    <mergeCell ref="J29:O29"/>
    <mergeCell ref="J30:O30"/>
    <mergeCell ref="J31:O31"/>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9331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9331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71"/>
  <sheetViews>
    <sheetView zoomScale="85" zoomScaleNormal="85" workbookViewId="0">
      <selection activeCell="J17" sqref="J17:K1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99</v>
      </c>
      <c r="L12" s="344"/>
      <c r="M12" s="344"/>
      <c r="N12" s="344"/>
      <c r="O12" s="344"/>
      <c r="P12" s="24"/>
    </row>
    <row r="13" spans="2:16" s="22" customFormat="1" x14ac:dyDescent="0.25">
      <c r="B13" s="24"/>
      <c r="C13" s="332" t="s">
        <v>55</v>
      </c>
      <c r="D13" s="332"/>
      <c r="E13" s="345" t="s">
        <v>70</v>
      </c>
      <c r="F13" s="346"/>
      <c r="G13" s="346"/>
      <c r="H13" s="346"/>
      <c r="I13" s="346"/>
      <c r="J13" s="346"/>
      <c r="K13" s="346"/>
      <c r="L13" s="346"/>
      <c r="M13" s="346"/>
      <c r="N13" s="346"/>
      <c r="O13" s="346"/>
      <c r="P13" s="24"/>
    </row>
    <row r="14" spans="2:16" s="22" customFormat="1" x14ac:dyDescent="0.25">
      <c r="B14" s="24"/>
      <c r="C14" s="332" t="s">
        <v>21</v>
      </c>
      <c r="D14" s="332"/>
      <c r="E14" s="345" t="s">
        <v>118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33">
        <v>0.82</v>
      </c>
      <c r="O17" s="333"/>
      <c r="P17" s="319"/>
    </row>
    <row r="18" spans="2:16" s="22" customFormat="1" ht="15.75" customHeight="1" x14ac:dyDescent="0.25">
      <c r="B18" s="24"/>
      <c r="C18" s="332" t="s">
        <v>2</v>
      </c>
      <c r="D18" s="332"/>
      <c r="E18" s="332" t="s">
        <v>24</v>
      </c>
      <c r="F18" s="332"/>
      <c r="G18" s="339" t="s">
        <v>209</v>
      </c>
      <c r="H18" s="331"/>
      <c r="I18" s="331"/>
      <c r="J18" s="331"/>
      <c r="K18" s="331"/>
      <c r="L18" s="331"/>
      <c r="M18" s="331"/>
      <c r="N18" s="331"/>
      <c r="O18" s="331"/>
      <c r="P18" s="319"/>
    </row>
    <row r="19" spans="2:16" s="22" customFormat="1" ht="15.75" customHeight="1" x14ac:dyDescent="0.25">
      <c r="B19" s="24"/>
      <c r="C19" s="332"/>
      <c r="D19" s="332"/>
      <c r="E19" s="332" t="s">
        <v>25</v>
      </c>
      <c r="F19" s="332"/>
      <c r="G19" s="339" t="s">
        <v>292</v>
      </c>
      <c r="H19" s="331"/>
      <c r="I19" s="331"/>
      <c r="J19" s="331"/>
      <c r="K19" s="331"/>
      <c r="L19" s="331"/>
      <c r="M19" s="331"/>
      <c r="N19" s="331"/>
      <c r="O19" s="331"/>
      <c r="P19" s="17"/>
    </row>
    <row r="20" spans="2:16" s="22" customFormat="1" ht="15.75" customHeight="1" x14ac:dyDescent="0.25">
      <c r="B20" s="24"/>
      <c r="C20" s="332" t="s">
        <v>12</v>
      </c>
      <c r="D20" s="332"/>
      <c r="E20" s="302" t="s">
        <v>186</v>
      </c>
      <c r="F20" s="302"/>
      <c r="G20" s="332" t="s">
        <v>5</v>
      </c>
      <c r="H20" s="332"/>
      <c r="I20" s="332"/>
      <c r="J20" s="331" t="s">
        <v>16</v>
      </c>
      <c r="K20" s="331"/>
      <c r="L20" s="332" t="s">
        <v>17</v>
      </c>
      <c r="M20" s="332"/>
      <c r="N20" s="331" t="s">
        <v>16</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67"/>
      <c r="F22" s="67"/>
      <c r="G22" s="15"/>
      <c r="H22" s="15"/>
      <c r="I22" s="15"/>
      <c r="J22" s="67"/>
      <c r="K22" s="67"/>
      <c r="L22" s="15"/>
      <c r="M22" s="15"/>
      <c r="N22" s="67"/>
      <c r="O22" s="67"/>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68"/>
      <c r="K25" s="369"/>
      <c r="L25" s="369"/>
      <c r="M25" s="369"/>
      <c r="N25" s="369"/>
      <c r="O25" s="369"/>
      <c r="P25" s="319"/>
    </row>
    <row r="26" spans="2:16" s="22" customFormat="1" ht="15.75" customHeight="1" x14ac:dyDescent="0.25">
      <c r="B26" s="24"/>
      <c r="C26" s="315"/>
      <c r="D26" s="315"/>
      <c r="E26" s="315"/>
      <c r="F26" s="315"/>
      <c r="G26" s="315"/>
      <c r="H26" s="315"/>
      <c r="I26" s="316"/>
      <c r="J26" s="370"/>
      <c r="K26" s="371"/>
      <c r="L26" s="371"/>
      <c r="M26" s="371"/>
      <c r="N26" s="371"/>
      <c r="O26" s="371"/>
      <c r="P26" s="24"/>
    </row>
    <row r="27" spans="2:16" s="22" customFormat="1" ht="15.75" customHeight="1" x14ac:dyDescent="0.25">
      <c r="B27" s="24"/>
      <c r="C27" s="315"/>
      <c r="D27" s="315"/>
      <c r="E27" s="315"/>
      <c r="F27" s="315"/>
      <c r="G27" s="315"/>
      <c r="H27" s="315"/>
      <c r="I27" s="316"/>
      <c r="J27" s="370"/>
      <c r="K27" s="371"/>
      <c r="L27" s="371"/>
      <c r="M27" s="371"/>
      <c r="N27" s="371"/>
      <c r="O27" s="371"/>
      <c r="P27" s="24"/>
    </row>
    <row r="28" spans="2:16" s="22" customFormat="1" ht="15.75" customHeight="1" x14ac:dyDescent="0.25">
      <c r="B28" s="24"/>
      <c r="C28" s="315"/>
      <c r="D28" s="315"/>
      <c r="E28" s="315"/>
      <c r="F28" s="315"/>
      <c r="G28" s="315"/>
      <c r="H28" s="315"/>
      <c r="I28" s="316"/>
      <c r="J28" s="370"/>
      <c r="K28" s="371"/>
      <c r="L28" s="371"/>
      <c r="M28" s="371"/>
      <c r="N28" s="371"/>
      <c r="O28" s="371"/>
      <c r="P28" s="24"/>
    </row>
    <row r="29" spans="2:16" s="22" customFormat="1" ht="15.75" customHeight="1" x14ac:dyDescent="0.25">
      <c r="B29" s="24"/>
      <c r="C29" s="315"/>
      <c r="D29" s="315"/>
      <c r="E29" s="315"/>
      <c r="F29" s="315"/>
      <c r="G29" s="315"/>
      <c r="H29" s="315"/>
      <c r="I29" s="316"/>
      <c r="J29" s="370"/>
      <c r="K29" s="371"/>
      <c r="L29" s="371"/>
      <c r="M29" s="371"/>
      <c r="N29" s="371"/>
      <c r="O29" s="371"/>
      <c r="P29" s="24"/>
    </row>
    <row r="30" spans="2:16" s="22" customFormat="1" ht="15.75" customHeight="1" x14ac:dyDescent="0.25">
      <c r="B30" s="24"/>
      <c r="C30" s="315"/>
      <c r="D30" s="315"/>
      <c r="E30" s="315"/>
      <c r="F30" s="315"/>
      <c r="G30" s="315"/>
      <c r="H30" s="315"/>
      <c r="I30" s="316"/>
      <c r="J30" s="370"/>
      <c r="K30" s="371"/>
      <c r="L30" s="371"/>
      <c r="M30" s="371"/>
      <c r="N30" s="371"/>
      <c r="O30" s="371"/>
      <c r="P30" s="24"/>
    </row>
    <row r="31" spans="2:16" s="22" customFormat="1" ht="15.75" customHeight="1" x14ac:dyDescent="0.25">
      <c r="B31" s="24"/>
      <c r="C31" s="315"/>
      <c r="D31" s="315"/>
      <c r="E31" s="315"/>
      <c r="F31" s="315"/>
      <c r="G31" s="315"/>
      <c r="H31" s="315"/>
      <c r="I31" s="316"/>
      <c r="J31" s="370"/>
      <c r="K31" s="371"/>
      <c r="L31" s="371"/>
      <c r="M31" s="371"/>
      <c r="N31" s="371"/>
      <c r="O31" s="371"/>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70"/>
      <c r="K34" s="371"/>
      <c r="L34" s="371"/>
      <c r="M34" s="371"/>
      <c r="N34" s="371"/>
      <c r="O34" s="371"/>
      <c r="P34" s="24"/>
    </row>
    <row r="35" spans="2:16" s="22" customFormat="1" ht="15.75" customHeight="1" x14ac:dyDescent="0.25">
      <c r="B35" s="24"/>
      <c r="C35" s="315"/>
      <c r="D35" s="315"/>
      <c r="E35" s="315"/>
      <c r="F35" s="315"/>
      <c r="G35" s="315"/>
      <c r="H35" s="315"/>
      <c r="I35" s="316"/>
      <c r="J35" s="370"/>
      <c r="K35" s="371"/>
      <c r="L35" s="371"/>
      <c r="M35" s="371"/>
      <c r="N35" s="371"/>
      <c r="O35" s="371"/>
      <c r="P35" s="24"/>
    </row>
    <row r="36" spans="2:16" s="22" customFormat="1" ht="16.5" customHeight="1" x14ac:dyDescent="0.25">
      <c r="B36" s="24"/>
      <c r="C36" s="315"/>
      <c r="D36" s="315"/>
      <c r="E36" s="315"/>
      <c r="F36" s="315"/>
      <c r="G36" s="315"/>
      <c r="H36" s="315"/>
      <c r="I36" s="316"/>
      <c r="J36" s="372"/>
      <c r="K36" s="373"/>
      <c r="L36" s="373"/>
      <c r="M36" s="373"/>
      <c r="N36" s="373"/>
      <c r="O36" s="373"/>
      <c r="P36" s="24"/>
    </row>
    <row r="37" spans="2:16" s="22" customFormat="1" ht="15.75" customHeight="1" x14ac:dyDescent="0.25">
      <c r="B37" s="24"/>
      <c r="C37" s="315"/>
      <c r="D37" s="315"/>
      <c r="E37" s="315"/>
      <c r="F37" s="315"/>
      <c r="G37" s="315"/>
      <c r="H37" s="315"/>
      <c r="I37" s="316"/>
      <c r="J37" s="326" t="s">
        <v>61</v>
      </c>
      <c r="K37" s="327"/>
      <c r="L37" s="327"/>
      <c r="M37" s="327"/>
      <c r="N37" s="327"/>
      <c r="O37" s="327"/>
      <c r="P37" s="24"/>
    </row>
    <row r="38" spans="2:16" s="22" customFormat="1" ht="16.5" customHeight="1" x14ac:dyDescent="0.25">
      <c r="B38" s="24"/>
      <c r="C38" s="315"/>
      <c r="D38" s="315"/>
      <c r="E38" s="315"/>
      <c r="F38" s="315"/>
      <c r="G38" s="315"/>
      <c r="H38" s="315"/>
      <c r="I38" s="316"/>
      <c r="J38" s="320"/>
      <c r="K38" s="321"/>
      <c r="L38" s="321"/>
      <c r="M38" s="321"/>
      <c r="N38" s="321"/>
      <c r="O38" s="321"/>
      <c r="P38" s="24"/>
    </row>
    <row r="39" spans="2:16" s="22" customFormat="1" ht="15.75" customHeight="1" x14ac:dyDescent="0.25">
      <c r="B39" s="24"/>
      <c r="C39" s="315"/>
      <c r="D39" s="315"/>
      <c r="E39" s="315"/>
      <c r="F39" s="315"/>
      <c r="G39" s="315"/>
      <c r="H39" s="315"/>
      <c r="I39" s="316"/>
      <c r="J39" s="322"/>
      <c r="K39" s="323"/>
      <c r="L39" s="323"/>
      <c r="M39" s="323"/>
      <c r="N39" s="323"/>
      <c r="O39" s="323"/>
      <c r="P39" s="24"/>
    </row>
    <row r="40" spans="2:16" s="22" customFormat="1" ht="16.5" customHeight="1" x14ac:dyDescent="0.25">
      <c r="B40" s="24"/>
      <c r="C40" s="315"/>
      <c r="D40" s="315"/>
      <c r="E40" s="315"/>
      <c r="F40" s="315"/>
      <c r="G40" s="315"/>
      <c r="H40" s="315"/>
      <c r="I40" s="316"/>
      <c r="J40" s="324"/>
      <c r="K40" s="325"/>
      <c r="L40" s="325"/>
      <c r="M40" s="325"/>
      <c r="N40" s="325"/>
      <c r="O40" s="325"/>
      <c r="P40" s="24"/>
    </row>
    <row r="41" spans="2:16" s="22" customFormat="1" ht="15.75" customHeight="1" x14ac:dyDescent="0.25">
      <c r="B41" s="24"/>
      <c r="C41" s="315"/>
      <c r="D41" s="315"/>
      <c r="E41" s="315"/>
      <c r="F41" s="315"/>
      <c r="G41" s="315"/>
      <c r="H41" s="315"/>
      <c r="I41" s="316"/>
      <c r="J41" s="326" t="s">
        <v>7</v>
      </c>
      <c r="K41" s="327"/>
      <c r="L41" s="327"/>
      <c r="M41" s="327"/>
      <c r="N41" s="327"/>
      <c r="O41" s="327"/>
      <c r="P41" s="24"/>
    </row>
    <row r="42" spans="2:16" s="22" customFormat="1" ht="16.5" customHeight="1" x14ac:dyDescent="0.25">
      <c r="B42" s="24"/>
      <c r="C42" s="315"/>
      <c r="D42" s="315"/>
      <c r="E42" s="315"/>
      <c r="F42" s="315"/>
      <c r="G42" s="315"/>
      <c r="H42" s="315"/>
      <c r="I42" s="316"/>
      <c r="J42" s="330" t="s">
        <v>118</v>
      </c>
      <c r="K42" s="321"/>
      <c r="L42" s="321"/>
      <c r="M42" s="321"/>
      <c r="N42" s="321"/>
      <c r="O42" s="321"/>
      <c r="P42" s="24"/>
    </row>
    <row r="43" spans="2:16" s="22" customFormat="1" ht="16.5" customHeight="1" x14ac:dyDescent="0.25">
      <c r="B43" s="17"/>
      <c r="C43" s="25"/>
      <c r="D43" s="25"/>
      <c r="E43" s="25"/>
      <c r="F43" s="25"/>
      <c r="G43" s="25"/>
      <c r="H43" s="25"/>
      <c r="I43" s="25"/>
      <c r="J43" s="25"/>
      <c r="K43" s="25"/>
      <c r="L43" s="25"/>
      <c r="M43" s="25"/>
      <c r="N43" s="25"/>
      <c r="O43" s="25"/>
      <c r="P43" s="17"/>
    </row>
    <row r="44" spans="2:16" s="27" customFormat="1" ht="15" customHeight="1" x14ac:dyDescent="0.25">
      <c r="B44" s="26"/>
      <c r="C44" s="310" t="s">
        <v>9</v>
      </c>
      <c r="D44" s="311"/>
      <c r="E44" s="311"/>
      <c r="F44" s="311"/>
      <c r="G44" s="311"/>
      <c r="H44" s="311"/>
      <c r="I44" s="311"/>
      <c r="J44" s="311"/>
      <c r="K44" s="311"/>
      <c r="L44" s="311"/>
      <c r="M44" s="311"/>
      <c r="N44" s="311"/>
      <c r="O44" s="312"/>
      <c r="P44" s="26"/>
    </row>
    <row r="45" spans="2:16" s="27" customFormat="1" x14ac:dyDescent="0.25">
      <c r="B45" s="26"/>
      <c r="C45" s="62" t="s">
        <v>8</v>
      </c>
      <c r="D45" s="63">
        <f>IF(J20="MENSUAL","ENERO",IF(J20="TRIMESTRAL","MARZO",IF(J20="SEMESTRAL","JUNIO",IF(J20="ANUAL",2019,""))))</f>
        <v>2019</v>
      </c>
      <c r="E45" s="63" t="str">
        <f>IF(J20="MENSUAL","FEBRERO",IF(J20="TRIMESTRAL","JUNIO",IF(J20="SEMESTRAL","DICIEMBRE","")))</f>
        <v/>
      </c>
      <c r="F45" s="63" t="str">
        <f>IF(J20="MENSUAL","MARZO",IF(J20="TRIMESTRAL","SEPTIEMBRE",""))</f>
        <v/>
      </c>
      <c r="G45" s="63" t="str">
        <f>IF(J20="MENSUAL","ABRIL",IF(J20="TRIMESTRAL","DICIEMBRE",""))</f>
        <v/>
      </c>
      <c r="H45" s="63" t="str">
        <f>IF(J20="MENSUAL","MAYO","")</f>
        <v/>
      </c>
      <c r="I45" s="63" t="str">
        <f>IF(J20="MENSUAL","JUNIO","")</f>
        <v/>
      </c>
      <c r="J45" s="63" t="str">
        <f>IF(J20="MENSUAL","JULIO","")</f>
        <v/>
      </c>
      <c r="K45" s="63" t="str">
        <f>IF(J20="MENSUAL","AGOSTO","")</f>
        <v/>
      </c>
      <c r="L45" s="63" t="str">
        <f>IF(J20="MENSUAL","SEPTIEMBRE","")</f>
        <v/>
      </c>
      <c r="M45" s="63" t="str">
        <f>IF(J20="MENSUAL","OCTUBRE","")</f>
        <v/>
      </c>
      <c r="N45" s="63" t="str">
        <f>IF(J20="MENSUAL","NOVIEMBRE","")</f>
        <v/>
      </c>
      <c r="O45" s="63" t="str">
        <f>IF(J20="MENSUAL","DICIEMBRE","")</f>
        <v/>
      </c>
      <c r="P45" s="26"/>
    </row>
    <row r="46" spans="2:16" s="27" customFormat="1" ht="48" customHeight="1" x14ac:dyDescent="0.25">
      <c r="B46" s="26"/>
      <c r="C46" s="61" t="str">
        <f>G18</f>
        <v>Total encuestas calificación mayor a 4</v>
      </c>
      <c r="D46" s="2"/>
      <c r="E46" s="2"/>
      <c r="F46" s="2"/>
      <c r="G46" s="2"/>
      <c r="H46" s="2"/>
      <c r="I46" s="2"/>
      <c r="J46" s="2"/>
      <c r="K46" s="2"/>
      <c r="L46" s="2"/>
      <c r="M46" s="2"/>
      <c r="N46" s="2"/>
      <c r="O46" s="2"/>
      <c r="P46" s="26"/>
    </row>
    <row r="47" spans="2:16" s="27" customFormat="1" x14ac:dyDescent="0.25">
      <c r="B47" s="26"/>
      <c r="C47" s="61" t="str">
        <f>G19</f>
        <v>Total encuestas*100</v>
      </c>
      <c r="D47" s="2"/>
      <c r="E47" s="2"/>
      <c r="F47" s="2"/>
      <c r="G47" s="2"/>
      <c r="H47" s="2"/>
      <c r="I47" s="2"/>
      <c r="J47" s="2"/>
      <c r="K47" s="2"/>
      <c r="L47" s="2"/>
      <c r="M47" s="2"/>
      <c r="N47" s="2"/>
      <c r="O47" s="2"/>
      <c r="P47" s="28"/>
    </row>
    <row r="48" spans="2:16" s="27" customFormat="1" x14ac:dyDescent="0.25">
      <c r="B48" s="26"/>
      <c r="C48" s="3" t="s">
        <v>10</v>
      </c>
      <c r="D48" s="29" t="str">
        <f>IFERROR(IF($E$17=1,D46/D47,IF($E$17=2,D46,"")),"")</f>
        <v/>
      </c>
      <c r="E48" s="29" t="str">
        <f t="shared" ref="E48:O48" si="0">IFERROR(IF($E$17=1,E46/E47,IF($E$17=2,E46,"")),"")</f>
        <v/>
      </c>
      <c r="F48" s="29" t="str">
        <f t="shared" si="0"/>
        <v/>
      </c>
      <c r="G48" s="29" t="str">
        <f t="shared" si="0"/>
        <v/>
      </c>
      <c r="H48" s="29" t="str">
        <f t="shared" si="0"/>
        <v/>
      </c>
      <c r="I48" s="29" t="str">
        <f t="shared" si="0"/>
        <v/>
      </c>
      <c r="J48" s="29" t="str">
        <f t="shared" si="0"/>
        <v/>
      </c>
      <c r="K48" s="29" t="str">
        <f t="shared" si="0"/>
        <v/>
      </c>
      <c r="L48" s="29" t="str">
        <f t="shared" si="0"/>
        <v/>
      </c>
      <c r="M48" s="29" t="str">
        <f t="shared" si="0"/>
        <v/>
      </c>
      <c r="N48" s="29" t="str">
        <f t="shared" si="0"/>
        <v/>
      </c>
      <c r="O48" s="29" t="str">
        <f t="shared" si="0"/>
        <v/>
      </c>
      <c r="P48" s="26"/>
    </row>
    <row r="49" spans="2:16" s="27" customFormat="1" x14ac:dyDescent="0.25">
      <c r="B49" s="26"/>
      <c r="C49" s="4" t="s">
        <v>22</v>
      </c>
      <c r="D4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0.82</v>
      </c>
      <c r="E49" s="29" t="str">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
      </c>
      <c r="F49" s="29" t="str">
        <f>IF(AND(N20="ANUAL",J20="MENSUAL"),N17/12+E49,IF(AND(N20="ANUAL",J20="TRIMESTRAL"),N17/4+E49,IF(AND(N20="SEMESTRAL",J20="MENSUAL"),N17/6+E49,IF(AND(N20="SEMESTRAL",J20="TRIMESTRAL"),N17/2,IF(AND(N20="TRIMESTRAL",J20="MENSUAL"),N17/3+E49,IF(AND(N20="TRIMESTRAL",J20="TRIMESTRAL"),N17,IF(AND(N20="MENSUAL",J20="MENSUAL"),N17,"")))))))</f>
        <v/>
      </c>
      <c r="G49" s="29" t="str">
        <f>IF(AND(N20="ANUAL",J20="MENSUAL"),N17/12+F49,IF(AND(N20="ANUAL",J20="TRIMESTRAL"),N17/4+F49,IF(AND(N20="SEMESTRAL",J20="MENSUAL"),N17/6+F49,IF(AND(N20="SEMESTRAL",J20="TRIMESTRAL"),N17/2+F49,IF(AND(N20="TRIMESTRAL",J20="MENSUAL"),N17/3,IF(AND(N20="TRIMESTRAL",J20="TRIMESTRAL"),N17,IF(AND(N20="MENSUAL",J20="MENSUAL"),N17,"")))))))</f>
        <v/>
      </c>
      <c r="H49" s="29" t="str">
        <f>IF(AND($N$20="ANUAL",$J$20="MENSUAL"),$N$17/12+G49,IF(AND(N20="SEMESTRAL",J20="MENSUAL"),N17/6+G49,IF(AND(N20="TRIMESTRAL",J20="MENSUAL"),N17/3+G49,IF(AND(N20="MENSUAL",J20="MENSUAL"),N17,""))))</f>
        <v/>
      </c>
      <c r="I49" s="29" t="str">
        <f>IF(AND($N$20="ANUAL",$J$20="MENSUAL"),$N$17/12+H49,IF(AND(N20="SEMESTRAL",J20="MENSUAL"),N17/6+H49,IF(AND(N20="TRIMESTRAL",J20="MENSUAL"),N17/3+H49,IF(AND(N20="MENSUAL",J20="MENSUAL"),N17,""))))</f>
        <v/>
      </c>
      <c r="J49" s="29" t="str">
        <f>IF(AND($N$20="ANUAL",$J$20="MENSUAL"),$N$17/12+I49,IF(AND(N20="SEMESTRAL",J20="MENSUAL"),N17/6,IF(AND(N20="TRIMESTRAL",J20="MENSUAL"),N17/3,IF(AND(N20="MENSUAL",J20="MENSUAL"),N17,""))))</f>
        <v/>
      </c>
      <c r="K49" s="29" t="str">
        <f>IF(AND($N$20="ANUAL",$J$20="MENSUAL"),$N$17/12+J49,IF(AND(N20="SEMESTRAL",J20="MENSUAL"),N17/6+J49,IF(AND(N20="TRIMESTRAL",J20="MENSUAL"),N17/3+J49,IF(AND(N20="MENSUAL",J20="MENSUAL"),N17,""))))</f>
        <v/>
      </c>
      <c r="L49" s="29" t="str">
        <f>IF(AND($N$20="ANUAL",$J$20="MENSUAL"),$N$17/12+K49,IF(AND(N20="SEMESTRAL",J20="MENSUAL"),N17/6+K49,IF(AND(N20="TRIMESTRAL",J20="MENSUAL"),N17/3+K49,IF(AND(N20="MENSUAL",J20="MENSUAL"),N17,""))))</f>
        <v/>
      </c>
      <c r="M49" s="29" t="str">
        <f>IF(AND($N$20="ANUAL",$J$20="MENSUAL"),$N$17/12+L49,IF(AND(N20="SEMESTRAL",J20="MENSUAL"),N17/6+L49,IF(AND(N20="TRIMESTRAL",J20="MENSUAL"),N17/3,IF(AND(N20="MENSUAL",J20="MENSUAL"),N17,""))))</f>
        <v/>
      </c>
      <c r="N49" s="29" t="str">
        <f>IF(AND($N$20="ANUAL",$J$20="MENSUAL"),$N$17/12+M49,IF(AND(N20="SEMESTRAL",J20="MENSUAL"),N17/6+M49,IF(AND(N20="TRIMESTRAL",J20="MENSUAL"),N17/3+M49,IF(AND(N20="MENSUAL",J20="MENSUAL"),N17,""))))</f>
        <v/>
      </c>
      <c r="O49" s="29" t="str">
        <f>IF(AND($N$20="ANUAL",$J$20="MENSUAL"),$N$17/12+N49,IF(AND(N20="SEMESTRAL",J20="MENSUAL"),N17/6+N49,IF(AND(N20="TRIMESTRAL",J20="MENSUAL"),N17/3+N49,IF(AND(N20="MENSUAL",J20="MENSUAL"),N17,""))))</f>
        <v/>
      </c>
      <c r="P49" s="26"/>
    </row>
    <row r="50" spans="2:16" s="27" customFormat="1" x14ac:dyDescent="0.25">
      <c r="B50" s="26"/>
      <c r="C50" s="95"/>
      <c r="D50" s="96"/>
      <c r="E50" s="96"/>
      <c r="F50" s="96"/>
      <c r="G50" s="96"/>
      <c r="H50" s="96"/>
      <c r="I50" s="96"/>
      <c r="J50" s="96"/>
      <c r="K50" s="96"/>
      <c r="L50" s="96"/>
      <c r="M50" s="96"/>
      <c r="N50" s="96"/>
      <c r="O50" s="96"/>
      <c r="P50" s="26"/>
    </row>
    <row r="51" spans="2:16" s="27" customFormat="1" x14ac:dyDescent="0.25">
      <c r="B51" s="26"/>
      <c r="C51" s="366"/>
      <c r="D51" s="367"/>
      <c r="E51" s="367"/>
      <c r="F51" s="367"/>
      <c r="G51" s="367"/>
      <c r="H51" s="367"/>
      <c r="I51" s="367"/>
      <c r="J51" s="367"/>
      <c r="K51" s="367"/>
      <c r="L51" s="367"/>
      <c r="M51" s="367"/>
      <c r="N51" s="367"/>
      <c r="O51" s="367"/>
      <c r="P51" s="26"/>
    </row>
    <row r="52" spans="2:16" s="27" customFormat="1" x14ac:dyDescent="0.25">
      <c r="B52" s="26"/>
      <c r="C52" s="366"/>
      <c r="D52" s="367"/>
      <c r="E52" s="367"/>
      <c r="F52" s="367"/>
      <c r="G52" s="367"/>
      <c r="H52" s="367"/>
      <c r="I52" s="367"/>
      <c r="J52" s="367"/>
      <c r="K52" s="367"/>
      <c r="L52" s="367"/>
      <c r="M52" s="367"/>
      <c r="N52" s="367"/>
      <c r="O52" s="367"/>
      <c r="P52" s="26"/>
    </row>
    <row r="53" spans="2:16" s="27" customFormat="1" x14ac:dyDescent="0.25">
      <c r="B53" s="26"/>
      <c r="C53" s="366"/>
      <c r="D53" s="367"/>
      <c r="E53" s="367"/>
      <c r="F53" s="367"/>
      <c r="G53" s="367"/>
      <c r="H53" s="367"/>
      <c r="I53" s="367"/>
      <c r="J53" s="367"/>
      <c r="K53" s="367"/>
      <c r="L53" s="367"/>
      <c r="M53" s="367"/>
      <c r="N53" s="367"/>
      <c r="O53" s="367"/>
      <c r="P53" s="26"/>
    </row>
    <row r="54" spans="2:16" s="27" customFormat="1" x14ac:dyDescent="0.25">
      <c r="B54" s="26"/>
      <c r="C54" s="366"/>
      <c r="D54" s="367"/>
      <c r="E54" s="367"/>
      <c r="F54" s="367"/>
      <c r="G54" s="367"/>
      <c r="H54" s="367"/>
      <c r="I54" s="367"/>
      <c r="J54" s="367"/>
      <c r="K54" s="367"/>
      <c r="L54" s="367"/>
      <c r="M54" s="367"/>
      <c r="N54" s="367"/>
      <c r="O54" s="367"/>
      <c r="P54" s="26"/>
    </row>
    <row r="55" spans="2:16" s="27" customFormat="1" x14ac:dyDescent="0.25">
      <c r="B55" s="26"/>
      <c r="C55" s="366"/>
      <c r="D55" s="367"/>
      <c r="E55" s="367"/>
      <c r="F55" s="367"/>
      <c r="G55" s="367"/>
      <c r="H55" s="367"/>
      <c r="I55" s="367"/>
      <c r="J55" s="367"/>
      <c r="K55" s="367"/>
      <c r="L55" s="367"/>
      <c r="M55" s="367"/>
      <c r="N55" s="367"/>
      <c r="O55" s="367"/>
      <c r="P55" s="26"/>
    </row>
    <row r="56" spans="2:16" s="27" customFormat="1" x14ac:dyDescent="0.25">
      <c r="B56" s="26"/>
      <c r="C56" s="366"/>
      <c r="D56" s="367"/>
      <c r="E56" s="367"/>
      <c r="F56" s="367"/>
      <c r="G56" s="367"/>
      <c r="H56" s="367"/>
      <c r="I56" s="367"/>
      <c r="J56" s="367"/>
      <c r="K56" s="367"/>
      <c r="L56" s="367"/>
      <c r="M56" s="367"/>
      <c r="N56" s="367"/>
      <c r="O56" s="367"/>
      <c r="P56" s="26"/>
    </row>
    <row r="57" spans="2:16" s="27" customFormat="1" x14ac:dyDescent="0.25">
      <c r="B57" s="26"/>
      <c r="C57" s="366"/>
      <c r="D57" s="367"/>
      <c r="E57" s="367"/>
      <c r="F57" s="367"/>
      <c r="G57" s="367"/>
      <c r="H57" s="367"/>
      <c r="I57" s="367"/>
      <c r="J57" s="367"/>
      <c r="K57" s="367"/>
      <c r="L57" s="367"/>
      <c r="M57" s="367"/>
      <c r="N57" s="367"/>
      <c r="O57" s="367"/>
      <c r="P57" s="26"/>
    </row>
    <row r="58" spans="2:16" s="27" customFormat="1" x14ac:dyDescent="0.25">
      <c r="B58" s="26"/>
      <c r="C58" s="366"/>
      <c r="D58" s="367"/>
      <c r="E58" s="367"/>
      <c r="F58" s="367"/>
      <c r="G58" s="367"/>
      <c r="H58" s="367"/>
      <c r="I58" s="367"/>
      <c r="J58" s="367"/>
      <c r="K58" s="367"/>
      <c r="L58" s="367"/>
      <c r="M58" s="367"/>
      <c r="N58" s="367"/>
      <c r="O58" s="367"/>
      <c r="P58" s="26"/>
    </row>
    <row r="59" spans="2:16" s="27" customFormat="1" x14ac:dyDescent="0.25">
      <c r="B59" s="26"/>
      <c r="C59" s="366"/>
      <c r="D59" s="367"/>
      <c r="E59" s="367"/>
      <c r="F59" s="367"/>
      <c r="G59" s="367"/>
      <c r="H59" s="367"/>
      <c r="I59" s="367"/>
      <c r="J59" s="367"/>
      <c r="K59" s="367"/>
      <c r="L59" s="367"/>
      <c r="M59" s="367"/>
      <c r="N59" s="367"/>
      <c r="O59" s="367"/>
      <c r="P59" s="26"/>
    </row>
    <row r="60" spans="2:16" s="27" customFormat="1" x14ac:dyDescent="0.25">
      <c r="B60" s="26"/>
      <c r="C60" s="366"/>
      <c r="D60" s="367"/>
      <c r="E60" s="367"/>
      <c r="F60" s="367"/>
      <c r="G60" s="367"/>
      <c r="H60" s="367"/>
      <c r="I60" s="367"/>
      <c r="J60" s="367"/>
      <c r="K60" s="367"/>
      <c r="L60" s="367"/>
      <c r="M60" s="367"/>
      <c r="N60" s="367"/>
      <c r="O60" s="367"/>
      <c r="P60" s="26"/>
    </row>
    <row r="61" spans="2:16" s="27" customFormat="1" x14ac:dyDescent="0.25">
      <c r="B61" s="26"/>
      <c r="C61" s="366"/>
      <c r="D61" s="367"/>
      <c r="E61" s="367"/>
      <c r="F61" s="367"/>
      <c r="G61" s="367"/>
      <c r="H61" s="367"/>
      <c r="I61" s="367"/>
      <c r="J61" s="367"/>
      <c r="K61" s="367"/>
      <c r="L61" s="367"/>
      <c r="M61" s="367"/>
      <c r="N61" s="367"/>
      <c r="O61" s="367"/>
      <c r="P61" s="26"/>
    </row>
    <row r="62" spans="2:16" s="27" customFormat="1" x14ac:dyDescent="0.25">
      <c r="B62" s="26"/>
      <c r="C62" s="366"/>
      <c r="D62" s="367"/>
      <c r="E62" s="367"/>
      <c r="F62" s="367"/>
      <c r="G62" s="367"/>
      <c r="H62" s="367"/>
      <c r="I62" s="367"/>
      <c r="J62" s="367"/>
      <c r="K62" s="367"/>
      <c r="L62" s="367"/>
      <c r="M62" s="367"/>
      <c r="N62" s="367"/>
      <c r="O62" s="367"/>
      <c r="P62" s="26"/>
    </row>
    <row r="63" spans="2:16" s="27" customFormat="1" x14ac:dyDescent="0.25">
      <c r="B63" s="26"/>
      <c r="C63" s="366"/>
      <c r="D63" s="367"/>
      <c r="E63" s="367"/>
      <c r="F63" s="367"/>
      <c r="G63" s="367"/>
      <c r="H63" s="367"/>
      <c r="I63" s="367"/>
      <c r="J63" s="367"/>
      <c r="K63" s="367"/>
      <c r="L63" s="367"/>
      <c r="M63" s="367"/>
      <c r="N63" s="367"/>
      <c r="O63" s="367"/>
      <c r="P63" s="26"/>
    </row>
    <row r="64" spans="2:16" s="27" customFormat="1" x14ac:dyDescent="0.25">
      <c r="B64" s="26"/>
      <c r="C64" s="366"/>
      <c r="D64" s="367"/>
      <c r="E64" s="367"/>
      <c r="F64" s="367"/>
      <c r="G64" s="367"/>
      <c r="H64" s="367"/>
      <c r="I64" s="367"/>
      <c r="J64" s="367"/>
      <c r="K64" s="367"/>
      <c r="L64" s="367"/>
      <c r="M64" s="367"/>
      <c r="N64" s="367"/>
      <c r="O64" s="367"/>
      <c r="P64" s="26"/>
    </row>
    <row r="65" spans="2:16" s="27" customFormat="1" x14ac:dyDescent="0.25">
      <c r="B65" s="26"/>
      <c r="C65" s="366"/>
      <c r="D65" s="367"/>
      <c r="E65" s="367"/>
      <c r="F65" s="367"/>
      <c r="G65" s="367"/>
      <c r="H65" s="367"/>
      <c r="I65" s="367"/>
      <c r="J65" s="367"/>
      <c r="K65" s="367"/>
      <c r="L65" s="367"/>
      <c r="M65" s="367"/>
      <c r="N65" s="367"/>
      <c r="O65" s="367"/>
      <c r="P65" s="26"/>
    </row>
    <row r="66" spans="2:16" s="27" customFormat="1" x14ac:dyDescent="0.25">
      <c r="B66" s="26"/>
      <c r="C66" s="366"/>
      <c r="D66" s="367"/>
      <c r="E66" s="367"/>
      <c r="F66" s="367"/>
      <c r="G66" s="367"/>
      <c r="H66" s="367"/>
      <c r="I66" s="367"/>
      <c r="J66" s="367"/>
      <c r="K66" s="367"/>
      <c r="L66" s="367"/>
      <c r="M66" s="367"/>
      <c r="N66" s="367"/>
      <c r="O66" s="367"/>
      <c r="P66" s="26"/>
    </row>
    <row r="67" spans="2:16" s="27" customFormat="1" x14ac:dyDescent="0.25">
      <c r="B67" s="26"/>
      <c r="C67" s="366"/>
      <c r="D67" s="367"/>
      <c r="E67" s="367"/>
      <c r="F67" s="367"/>
      <c r="G67" s="367"/>
      <c r="H67" s="367"/>
      <c r="I67" s="367"/>
      <c r="J67" s="367"/>
      <c r="K67" s="367"/>
      <c r="L67" s="367"/>
      <c r="M67" s="367"/>
      <c r="N67" s="367"/>
      <c r="O67" s="367"/>
      <c r="P67" s="26"/>
    </row>
    <row r="68" spans="2:16" s="27" customFormat="1" x14ac:dyDescent="0.25">
      <c r="B68" s="26"/>
      <c r="C68" s="366"/>
      <c r="D68" s="367"/>
      <c r="E68" s="367"/>
      <c r="F68" s="367"/>
      <c r="G68" s="367"/>
      <c r="H68" s="367"/>
      <c r="I68" s="367"/>
      <c r="J68" s="367"/>
      <c r="K68" s="367"/>
      <c r="L68" s="367"/>
      <c r="M68" s="367"/>
      <c r="N68" s="367"/>
      <c r="O68" s="367"/>
      <c r="P68" s="26"/>
    </row>
    <row r="69" spans="2:16" s="27" customFormat="1" x14ac:dyDescent="0.25">
      <c r="B69" s="26"/>
      <c r="C69" s="367"/>
      <c r="D69" s="367"/>
      <c r="E69" s="367"/>
      <c r="F69" s="367"/>
      <c r="G69" s="367"/>
      <c r="H69" s="367"/>
      <c r="I69" s="367"/>
      <c r="J69" s="367"/>
      <c r="K69" s="367"/>
      <c r="L69" s="367"/>
      <c r="M69" s="367"/>
      <c r="N69" s="367"/>
      <c r="O69" s="367"/>
      <c r="P69" s="26"/>
    </row>
    <row r="71" spans="2:16" x14ac:dyDescent="0.2">
      <c r="D71" s="21"/>
    </row>
  </sheetData>
  <sheetProtection algorithmName="SHA-512" hashValue="0eDaC0D12BnNLhr9Oxc1uZAmdmw6M1uRk392zovAbgOZfaSjaYXx1/AvMcxPFWBdIy2OdVr2BFgNIrEJbYO3Ow==" saltValue="FHS/8pzYRUyMqWvq5CNZRg==" spinCount="100000" sheet="1" objects="1" scenarios="1"/>
  <customSheetViews>
    <customSheetView guid="{E72066E1-2E2A-4698-9EFF-16A0125F33B6}" scale="82" fitToPage="1">
      <pageMargins left="0.7" right="0.7" top="0.75" bottom="0.75" header="0.3" footer="0.3"/>
      <pageSetup paperSize="5" scale="74" fitToHeight="0" orientation="landscape" r:id="rId1"/>
    </customSheetView>
    <customSheetView guid="{34CE63CC-8C1B-460F-A260-1A12A31AF742}" scale="82" fitToPage="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P24:P25"/>
    <mergeCell ref="J25:O36"/>
    <mergeCell ref="J37:O37"/>
    <mergeCell ref="J38:O40"/>
    <mergeCell ref="J41:O41"/>
    <mergeCell ref="C51:O69"/>
    <mergeCell ref="C44:O44"/>
    <mergeCell ref="C23:O23"/>
    <mergeCell ref="C24:I42"/>
    <mergeCell ref="J24:O24"/>
    <mergeCell ref="J42:O42"/>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2"/>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95</v>
      </c>
      <c r="F12" s="343"/>
      <c r="G12" s="343"/>
      <c r="H12" s="343"/>
      <c r="I12" s="342" t="s">
        <v>0</v>
      </c>
      <c r="J12" s="342"/>
      <c r="K12" s="344" t="s">
        <v>470</v>
      </c>
      <c r="L12" s="344"/>
      <c r="M12" s="344"/>
      <c r="N12" s="344"/>
      <c r="O12" s="344"/>
      <c r="P12" s="24"/>
    </row>
    <row r="13" spans="2:16" s="22" customFormat="1" x14ac:dyDescent="0.25">
      <c r="B13" s="24"/>
      <c r="C13" s="332" t="s">
        <v>55</v>
      </c>
      <c r="D13" s="332"/>
      <c r="E13" s="345" t="s">
        <v>460</v>
      </c>
      <c r="F13" s="346"/>
      <c r="G13" s="346"/>
      <c r="H13" s="346"/>
      <c r="I13" s="346"/>
      <c r="J13" s="346"/>
      <c r="K13" s="346"/>
      <c r="L13" s="346"/>
      <c r="M13" s="346"/>
      <c r="N13" s="346"/>
      <c r="O13" s="346"/>
      <c r="P13" s="24"/>
    </row>
    <row r="14" spans="2:16" s="22" customFormat="1" x14ac:dyDescent="0.25">
      <c r="B14" s="24"/>
      <c r="C14" s="332" t="s">
        <v>21</v>
      </c>
      <c r="D14" s="332"/>
      <c r="E14" s="345" t="s">
        <v>461</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164</v>
      </c>
      <c r="I17" s="332"/>
      <c r="J17" s="335" t="s">
        <v>43</v>
      </c>
      <c r="K17" s="301"/>
      <c r="L17" s="332" t="s">
        <v>3</v>
      </c>
      <c r="M17" s="332"/>
      <c r="N17" s="363">
        <v>0.8</v>
      </c>
      <c r="O17" s="363"/>
      <c r="P17" s="319"/>
    </row>
    <row r="18" spans="2:16" s="22" customFormat="1" ht="15.75" customHeight="1" x14ac:dyDescent="0.25">
      <c r="B18" s="24"/>
      <c r="C18" s="332" t="s">
        <v>2</v>
      </c>
      <c r="D18" s="332"/>
      <c r="E18" s="332" t="s">
        <v>24</v>
      </c>
      <c r="F18" s="332"/>
      <c r="G18" s="339" t="s">
        <v>471</v>
      </c>
      <c r="H18" s="331"/>
      <c r="I18" s="331"/>
      <c r="J18" s="331"/>
      <c r="K18" s="331"/>
      <c r="L18" s="331"/>
      <c r="M18" s="331"/>
      <c r="N18" s="331"/>
      <c r="O18" s="331"/>
      <c r="P18" s="319"/>
    </row>
    <row r="19" spans="2:16" s="22" customFormat="1" ht="15.75" customHeight="1" x14ac:dyDescent="0.25">
      <c r="B19" s="24"/>
      <c r="C19" s="332"/>
      <c r="D19" s="332"/>
      <c r="E19" s="332" t="s">
        <v>25</v>
      </c>
      <c r="F19" s="332"/>
      <c r="G19" s="339" t="s">
        <v>472</v>
      </c>
      <c r="H19" s="331"/>
      <c r="I19" s="331"/>
      <c r="J19" s="331"/>
      <c r="K19" s="331"/>
      <c r="L19" s="331"/>
      <c r="M19" s="331"/>
      <c r="N19" s="331"/>
      <c r="O19" s="331"/>
      <c r="P19" s="17"/>
    </row>
    <row r="20" spans="2:16" s="22" customFormat="1" ht="24.75" customHeight="1" x14ac:dyDescent="0.25">
      <c r="B20" s="24"/>
      <c r="C20" s="332" t="s">
        <v>12</v>
      </c>
      <c r="D20" s="332"/>
      <c r="E20" s="302" t="s">
        <v>555</v>
      </c>
      <c r="F20" s="302"/>
      <c r="G20" s="332" t="s">
        <v>5</v>
      </c>
      <c r="H20" s="332"/>
      <c r="I20" s="332"/>
      <c r="J20" s="331" t="s">
        <v>14</v>
      </c>
      <c r="K20" s="331"/>
      <c r="L20" s="332" t="s">
        <v>17</v>
      </c>
      <c r="M20" s="332"/>
      <c r="N20" s="331" t="s">
        <v>16</v>
      </c>
      <c r="O20" s="331"/>
      <c r="P20" s="17"/>
    </row>
    <row r="21" spans="2:16" s="22" customFormat="1" ht="18.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211"/>
      <c r="F22" s="211"/>
      <c r="G22" s="15"/>
      <c r="H22" s="15"/>
      <c r="I22" s="15"/>
      <c r="J22" s="211"/>
      <c r="K22" s="211"/>
      <c r="L22" s="15"/>
      <c r="M22" s="15"/>
      <c r="N22" s="211"/>
      <c r="O22" s="211"/>
      <c r="P22" s="17"/>
    </row>
    <row r="23" spans="2:16" s="22" customFormat="1" ht="18" customHeight="1" x14ac:dyDescent="0.25">
      <c r="B23" s="24"/>
      <c r="C23" s="313" t="s">
        <v>6</v>
      </c>
      <c r="D23" s="313"/>
      <c r="E23" s="313"/>
      <c r="F23" s="313"/>
      <c r="G23" s="313"/>
      <c r="H23" s="313"/>
      <c r="I23" s="313"/>
      <c r="J23" s="314"/>
      <c r="K23" s="314"/>
      <c r="L23" s="314"/>
      <c r="M23" s="314"/>
      <c r="N23" s="314"/>
      <c r="O23" s="314"/>
      <c r="P23" s="17"/>
    </row>
    <row r="24" spans="2:16" s="22" customFormat="1" ht="21" customHeight="1" x14ac:dyDescent="0.25">
      <c r="B24" s="24"/>
      <c r="C24" s="315"/>
      <c r="D24" s="315"/>
      <c r="E24" s="315"/>
      <c r="F24" s="315"/>
      <c r="G24" s="315"/>
      <c r="H24" s="315"/>
      <c r="I24" s="316"/>
      <c r="J24" s="317" t="s">
        <v>23</v>
      </c>
      <c r="K24" s="318"/>
      <c r="L24" s="318"/>
      <c r="M24" s="318"/>
      <c r="N24" s="318"/>
      <c r="O24" s="318"/>
      <c r="P24" s="319"/>
    </row>
    <row r="25" spans="2:16" s="22" customFormat="1" ht="20.25" customHeight="1" x14ac:dyDescent="0.25">
      <c r="B25" s="24"/>
      <c r="C25" s="315"/>
      <c r="D25" s="315"/>
      <c r="E25" s="315"/>
      <c r="F25" s="315"/>
      <c r="G25" s="315"/>
      <c r="H25" s="315"/>
      <c r="I25" s="316"/>
      <c r="J25" s="320" t="s">
        <v>473</v>
      </c>
      <c r="K25" s="321"/>
      <c r="L25" s="321"/>
      <c r="M25" s="321"/>
      <c r="N25" s="321"/>
      <c r="O25" s="321"/>
      <c r="P25" s="319"/>
    </row>
    <row r="26" spans="2:16" s="22" customFormat="1" ht="25.5" customHeight="1" x14ac:dyDescent="0.25">
      <c r="B26" s="24"/>
      <c r="C26" s="315"/>
      <c r="D26" s="315"/>
      <c r="E26" s="315"/>
      <c r="F26" s="315"/>
      <c r="G26" s="315"/>
      <c r="H26" s="315"/>
      <c r="I26" s="316"/>
      <c r="J26" s="322"/>
      <c r="K26" s="323"/>
      <c r="L26" s="323"/>
      <c r="M26" s="323"/>
      <c r="N26" s="323"/>
      <c r="O26" s="323"/>
      <c r="P26" s="24"/>
    </row>
    <row r="27" spans="2:16" s="22" customFormat="1" ht="30" customHeight="1" x14ac:dyDescent="0.25">
      <c r="B27" s="24"/>
      <c r="C27" s="315"/>
      <c r="D27" s="315"/>
      <c r="E27" s="315"/>
      <c r="F27" s="315"/>
      <c r="G27" s="315"/>
      <c r="H27" s="315"/>
      <c r="I27" s="316"/>
      <c r="J27" s="322"/>
      <c r="K27" s="323"/>
      <c r="L27" s="323"/>
      <c r="M27" s="323"/>
      <c r="N27" s="323"/>
      <c r="O27" s="323"/>
      <c r="P27" s="24"/>
    </row>
    <row r="28" spans="2:16" s="22" customFormat="1" ht="24.75" customHeight="1" x14ac:dyDescent="0.25">
      <c r="B28" s="24"/>
      <c r="C28" s="315"/>
      <c r="D28" s="315"/>
      <c r="E28" s="315"/>
      <c r="F28" s="315"/>
      <c r="G28" s="315"/>
      <c r="H28" s="315"/>
      <c r="I28" s="316"/>
      <c r="J28" s="326" t="s">
        <v>61</v>
      </c>
      <c r="K28" s="327"/>
      <c r="L28" s="327"/>
      <c r="M28" s="327"/>
      <c r="N28" s="327"/>
      <c r="O28" s="327"/>
      <c r="P28" s="24"/>
    </row>
    <row r="29" spans="2:16" s="22" customFormat="1" ht="25.5" customHeight="1" x14ac:dyDescent="0.25">
      <c r="B29" s="24"/>
      <c r="C29" s="315"/>
      <c r="D29" s="315"/>
      <c r="E29" s="315"/>
      <c r="F29" s="315"/>
      <c r="G29" s="315"/>
      <c r="H29" s="315"/>
      <c r="I29" s="316"/>
      <c r="J29" s="510" t="s">
        <v>519</v>
      </c>
      <c r="K29" s="510"/>
      <c r="L29" s="510"/>
      <c r="M29" s="510"/>
      <c r="N29" s="510"/>
      <c r="O29" s="500"/>
      <c r="P29" s="24"/>
    </row>
    <row r="30" spans="2:16" s="22" customFormat="1" ht="25.5" customHeight="1" x14ac:dyDescent="0.25">
      <c r="B30" s="24"/>
      <c r="C30" s="315"/>
      <c r="D30" s="315"/>
      <c r="E30" s="315"/>
      <c r="F30" s="315"/>
      <c r="G30" s="315"/>
      <c r="H30" s="315"/>
      <c r="I30" s="316"/>
      <c r="J30" s="510"/>
      <c r="K30" s="510"/>
      <c r="L30" s="510"/>
      <c r="M30" s="510"/>
      <c r="N30" s="510"/>
      <c r="O30" s="500"/>
      <c r="P30" s="24"/>
    </row>
    <row r="31" spans="2:16" s="22" customFormat="1" ht="15.75" customHeight="1" x14ac:dyDescent="0.25">
      <c r="B31" s="24"/>
      <c r="C31" s="315"/>
      <c r="D31" s="315"/>
      <c r="E31" s="315"/>
      <c r="F31" s="315"/>
      <c r="G31" s="315"/>
      <c r="H31" s="315"/>
      <c r="I31" s="316"/>
      <c r="J31" s="326" t="s">
        <v>7</v>
      </c>
      <c r="K31" s="327"/>
      <c r="L31" s="327"/>
      <c r="M31" s="327"/>
      <c r="N31" s="327"/>
      <c r="O31" s="327"/>
      <c r="P31" s="24"/>
    </row>
    <row r="32" spans="2:16" s="22" customFormat="1" ht="16.5" customHeight="1" x14ac:dyDescent="0.25">
      <c r="B32" s="24"/>
      <c r="C32" s="315"/>
      <c r="D32" s="315"/>
      <c r="E32" s="315"/>
      <c r="F32" s="315"/>
      <c r="G32" s="315"/>
      <c r="H32" s="315"/>
      <c r="I32" s="316"/>
      <c r="J32" s="330" t="s">
        <v>474</v>
      </c>
      <c r="K32" s="321"/>
      <c r="L32" s="321"/>
      <c r="M32" s="321"/>
      <c r="N32" s="321"/>
      <c r="O32" s="321"/>
      <c r="P32" s="24"/>
    </row>
    <row r="33" spans="2:16" s="22" customFormat="1" ht="16.5" customHeight="1" x14ac:dyDescent="0.25">
      <c r="B33" s="17"/>
      <c r="C33" s="25"/>
      <c r="D33" s="25"/>
      <c r="E33" s="25"/>
      <c r="F33" s="25"/>
      <c r="G33" s="25"/>
      <c r="H33" s="25"/>
      <c r="I33" s="25"/>
      <c r="J33" s="25"/>
      <c r="K33" s="25"/>
      <c r="L33" s="25"/>
      <c r="M33" s="25"/>
      <c r="N33" s="25"/>
      <c r="O33" s="25"/>
      <c r="P33" s="17"/>
    </row>
    <row r="34" spans="2:16" s="27" customFormat="1" ht="15" customHeight="1" x14ac:dyDescent="0.25">
      <c r="B34" s="26"/>
      <c r="C34" s="310" t="s">
        <v>9</v>
      </c>
      <c r="D34" s="311"/>
      <c r="E34" s="311"/>
      <c r="F34" s="311"/>
      <c r="G34" s="311"/>
      <c r="H34" s="311"/>
      <c r="I34" s="311"/>
      <c r="J34" s="311"/>
      <c r="K34" s="311"/>
      <c r="L34" s="311"/>
      <c r="M34" s="311"/>
      <c r="N34" s="311"/>
      <c r="O34" s="312"/>
      <c r="P34" s="26"/>
    </row>
    <row r="35" spans="2:16" s="27" customFormat="1" x14ac:dyDescent="0.25">
      <c r="B35" s="26"/>
      <c r="C35" s="209" t="s">
        <v>8</v>
      </c>
      <c r="D35" s="208" t="str">
        <f>IF(J20="MENSUAL","ENERO",IF(J20="TRIMESTRAL","MARZO",IF(J20="SEMESTRAL","JUNIO",IF(J20="ANUAL",2017,""))))</f>
        <v>MARZO</v>
      </c>
      <c r="E35" s="208" t="str">
        <f>IF(J20="MENSUAL","FEBRERO",IF(J20="TRIMESTRAL","JUNIO",IF(J20="SEMESTRAL","DICIEMBRE","")))</f>
        <v>JUNIO</v>
      </c>
      <c r="F35" s="208" t="str">
        <f>IF(J20="MENSUAL","MARZO",IF(J20="TRIMESTRAL","SEPTIEMBRE",""))</f>
        <v>SEPTIEMBRE</v>
      </c>
      <c r="G35" s="208" t="str">
        <f>IF(J20="MENSUAL","ABRIL",IF(J20="TRIMESTRAL","DICIEMBRE",""))</f>
        <v>DICIEMBRE</v>
      </c>
      <c r="H35" s="208" t="str">
        <f>IF(J20="MENSUAL","MAYO","")</f>
        <v/>
      </c>
      <c r="I35" s="208" t="str">
        <f>IF(J20="MENSUAL","JUNIO","")</f>
        <v/>
      </c>
      <c r="J35" s="208" t="str">
        <f>IF(J20="MENSUAL","JULIO","")</f>
        <v/>
      </c>
      <c r="K35" s="208" t="str">
        <f>IF(J20="MENSUAL","AGOSTO","")</f>
        <v/>
      </c>
      <c r="L35" s="208" t="str">
        <f>IF(J20="MENSUAL","SEPTIEMBRE","")</f>
        <v/>
      </c>
      <c r="M35" s="208" t="str">
        <f>IF(J20="MENSUAL","OCTUBRE","")</f>
        <v/>
      </c>
      <c r="N35" s="208" t="str">
        <f>IF(J20="MENSUAL","NOVIEMBRE","")</f>
        <v/>
      </c>
      <c r="O35" s="208" t="str">
        <f>IF(J20="MENSUAL","DICIEMBRE","")</f>
        <v/>
      </c>
      <c r="P35" s="26"/>
    </row>
    <row r="36" spans="2:16" s="27" customFormat="1" ht="37.5" customHeight="1" x14ac:dyDescent="0.25">
      <c r="B36" s="26"/>
      <c r="C36" s="210" t="str">
        <f>G18</f>
        <v>No. de quejas e informes atendidos en el tiempo meta</v>
      </c>
      <c r="D36" s="2">
        <v>38</v>
      </c>
      <c r="E36" s="2"/>
      <c r="F36" s="2"/>
      <c r="G36" s="2"/>
      <c r="H36" s="2"/>
      <c r="I36" s="2"/>
      <c r="J36" s="2"/>
      <c r="K36" s="2"/>
      <c r="L36" s="2"/>
      <c r="M36" s="2"/>
      <c r="N36" s="2"/>
      <c r="O36" s="2"/>
      <c r="P36" s="26"/>
    </row>
    <row r="37" spans="2:16" s="27" customFormat="1" ht="45" x14ac:dyDescent="0.25">
      <c r="B37" s="26"/>
      <c r="C37" s="210" t="str">
        <f>G19</f>
        <v>No. de quejas e informes recepcionados*100</v>
      </c>
      <c r="D37" s="2">
        <v>40</v>
      </c>
      <c r="E37" s="2"/>
      <c r="F37" s="2"/>
      <c r="G37" s="2"/>
      <c r="H37" s="2"/>
      <c r="I37" s="2"/>
      <c r="J37" s="2"/>
      <c r="K37" s="2"/>
      <c r="L37" s="2"/>
      <c r="M37" s="2"/>
      <c r="N37" s="2"/>
      <c r="O37" s="2"/>
      <c r="P37" s="28"/>
    </row>
    <row r="38" spans="2:16" s="27" customFormat="1" x14ac:dyDescent="0.25">
      <c r="B38" s="26"/>
      <c r="C38" s="3" t="s">
        <v>10</v>
      </c>
      <c r="D38" s="29">
        <f>IFERROR(IF($E$17=1,D36/D37,IF($E$17=2,D36,"")),"")</f>
        <v>0.95</v>
      </c>
      <c r="E38" s="29" t="str">
        <f t="shared" ref="E38:O38" si="0">IFERROR(IF($E$17=1,E36/E37,IF($E$17=2,E36,"")),"")</f>
        <v/>
      </c>
      <c r="F38" s="29" t="str">
        <f t="shared" si="0"/>
        <v/>
      </c>
      <c r="G38" s="29" t="str">
        <f t="shared" si="0"/>
        <v/>
      </c>
      <c r="H38" s="29" t="str">
        <f t="shared" si="0"/>
        <v/>
      </c>
      <c r="I38" s="29" t="str">
        <f t="shared" si="0"/>
        <v/>
      </c>
      <c r="J38" s="29" t="str">
        <f t="shared" si="0"/>
        <v/>
      </c>
      <c r="K38" s="29" t="str">
        <f t="shared" si="0"/>
        <v/>
      </c>
      <c r="L38" s="29" t="str">
        <f t="shared" si="0"/>
        <v/>
      </c>
      <c r="M38" s="29" t="str">
        <f t="shared" si="0"/>
        <v/>
      </c>
      <c r="N38" s="29" t="str">
        <f t="shared" si="0"/>
        <v/>
      </c>
      <c r="O38" s="29" t="str">
        <f t="shared" si="0"/>
        <v/>
      </c>
      <c r="P38" s="26"/>
    </row>
    <row r="39" spans="2:16" s="27" customFormat="1" x14ac:dyDescent="0.25">
      <c r="B39" s="26"/>
      <c r="C39" s="4" t="s">
        <v>22</v>
      </c>
      <c r="D3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39" s="29">
        <f>IF(AND(N20="ANUAL",J20="MENSUAL"),N17/12+D39,IF(AND(N20="ANUAL",J20="TRIMESTRAL"),N17/4+D39,IF(AND(N20="ANUAL",J20="SEMESTRAL"),N17/2+D39,IF(AND(N20="SEMESTRAL",J20="MENSUAL"),N17/6+D39,IF(AND(N20="SEMESTRAL",J20="TRIMESTRAL"),N17/2+D39,IF(AND(N20="SEMESTRAL",J20="SEMESTRAL"),N17,IF(AND(N20="TRIMESTRAL",J20="MENSUAL"),N17/3+D39,IF(AND(N20="TRIMESTRAL",J20="TRIMESTRAL"),N17,IF(AND(N20="MENSUAL",J20="MENSUAL"),N17,"")))))))))</f>
        <v>0.4</v>
      </c>
      <c r="F39" s="29">
        <f>IF(AND(N20="ANUAL",J20="MENSUAL"),N17/12+E39,IF(AND(N20="ANUAL",J20="TRIMESTRAL"),N17/4+E39,IF(AND(N20="SEMESTRAL",J20="MENSUAL"),N17/6+E39,IF(AND(N20="SEMESTRAL",J20="TRIMESTRAL"),N17/2,IF(AND(N20="TRIMESTRAL",J20="MENSUAL"),N17/3+E39,IF(AND(N20="TRIMESTRAL",J20="TRIMESTRAL"),N17,IF(AND(N20="MENSUAL",J20="MENSUAL"),N17,"")))))))</f>
        <v>0.60000000000000009</v>
      </c>
      <c r="G39" s="29">
        <f>IF(AND(N20="ANUAL",J20="MENSUAL"),N17/12+F39,IF(AND(N20="ANUAL",J20="TRIMESTRAL"),N17/4+F39,IF(AND(N20="SEMESTRAL",J20="MENSUAL"),N17/6+F39,IF(AND(N20="SEMESTRAL",J20="TRIMESTRAL"),N17/2+F39,IF(AND(N20="TRIMESTRAL",J20="MENSUAL"),N17/3,IF(AND(N20="TRIMESTRAL",J20="TRIMESTRAL"),N17,IF(AND(N20="MENSUAL",J20="MENSUAL"),N17,"")))))))</f>
        <v>0.8</v>
      </c>
      <c r="H39" s="29" t="str">
        <f>IF(AND($N$20="ANUAL",$J$20="MENSUAL"),$N$17/12+G39,IF(AND(N20="SEMESTRAL",J20="MENSUAL"),N17/6+G39,IF(AND(N20="TRIMESTRAL",J20="MENSUAL"),N17/3+G39,IF(AND(N20="MENSUAL",J20="MENSUAL"),N17,""))))</f>
        <v/>
      </c>
      <c r="I39" s="29" t="str">
        <f>IF(AND($N$20="ANUAL",$J$20="MENSUAL"),$N$17/12+H39,IF(AND(N20="SEMESTRAL",J20="MENSUAL"),N17/6+H39,IF(AND(N20="TRIMESTRAL",J20="MENSUAL"),N17/3+H39,IF(AND(N20="MENSUAL",J20="MENSUAL"),N17,""))))</f>
        <v/>
      </c>
      <c r="J39" s="29" t="str">
        <f>IF(AND($N$20="ANUAL",$J$20="MENSUAL"),$N$17/12+I39,IF(AND(N20="SEMESTRAL",J20="MENSUAL"),N17/6,IF(AND(N20="TRIMESTRAL",J20="MENSUAL"),N17/3,IF(AND(N20="MENSUAL",J20="MENSUAL"),N17,""))))</f>
        <v/>
      </c>
      <c r="K39" s="29" t="str">
        <f>IF(AND($N$20="ANUAL",$J$20="MENSUAL"),$N$17/12+J39,IF(AND(N20="SEMESTRAL",J20="MENSUAL"),N17/6+J39,IF(AND(N20="TRIMESTRAL",J20="MENSUAL"),N17/3+J39,IF(AND(N20="MENSUAL",J20="MENSUAL"),N17,""))))</f>
        <v/>
      </c>
      <c r="L39" s="29" t="str">
        <f>IF(AND($N$20="ANUAL",$J$20="MENSUAL"),$N$17/12+K39,IF(AND(N20="SEMESTRAL",J20="MENSUAL"),N17/6+K39,IF(AND(N20="TRIMESTRAL",J20="MENSUAL"),N17/3+K39,IF(AND(N20="MENSUAL",J20="MENSUAL"),N17,""))))</f>
        <v/>
      </c>
      <c r="M39" s="29" t="str">
        <f>IF(AND($N$20="ANUAL",$J$20="MENSUAL"),$N$17/12+L39,IF(AND(N20="SEMESTRAL",J20="MENSUAL"),N17/6+L39,IF(AND(N20="TRIMESTRAL",J20="MENSUAL"),N17/3,IF(AND(N20="MENSUAL",J20="MENSUAL"),N17,""))))</f>
        <v/>
      </c>
      <c r="N39" s="29" t="str">
        <f>IF(AND($N$20="ANUAL",$J$20="MENSUAL"),$N$17/12+M39,IF(AND(N20="SEMESTRAL",J20="MENSUAL"),N17/6+M39,IF(AND(N20="TRIMESTRAL",J20="MENSUAL"),N17/3+M39,IF(AND(N20="MENSUAL",J20="MENSUAL"),N17,""))))</f>
        <v/>
      </c>
      <c r="O39" s="29" t="str">
        <f>IF(AND($N$20="ANUAL",$J$20="MENSUAL"),$N$17/12+N39,IF(AND(N20="SEMESTRAL",J20="MENSUAL"),N17/6+N39,IF(AND(N20="TRIMESTRAL",J20="MENSUAL"),N17/3+N39,IF(AND(N20="MENSUAL",J20="MENSUAL"),N17,""))))</f>
        <v/>
      </c>
      <c r="P39" s="26"/>
    </row>
    <row r="40" spans="2:16" s="27" customFormat="1" x14ac:dyDescent="0.25">
      <c r="B40" s="26"/>
      <c r="C40" s="7"/>
      <c r="D40" s="7"/>
      <c r="E40" s="7"/>
      <c r="F40" s="7"/>
      <c r="G40" s="7"/>
      <c r="H40" s="7"/>
      <c r="I40" s="7"/>
      <c r="J40" s="7"/>
      <c r="K40" s="7"/>
      <c r="L40" s="7"/>
      <c r="M40" s="7"/>
      <c r="N40" s="7"/>
      <c r="O40" s="7"/>
      <c r="P40" s="26"/>
    </row>
    <row r="42" spans="2:16" x14ac:dyDescent="0.2">
      <c r="D42" s="21"/>
    </row>
  </sheetData>
  <sheetProtection algorithmName="SHA-512" hashValue="yHyDVOXTFK+Pm/GcqSvYlJAcKl7V9bk3d8XrExonqiSJllKYUmiTtip5OqntXlEzku3eGcuxTx9a6R3MJS3WZA==" saltValue="sIlgTkzWfjL7E89s0PLUS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4:O34"/>
    <mergeCell ref="C23:O23"/>
    <mergeCell ref="C24:I32"/>
    <mergeCell ref="J24:O24"/>
    <mergeCell ref="J32:O32"/>
    <mergeCell ref="N20:O21"/>
    <mergeCell ref="C20:D21"/>
    <mergeCell ref="E20:F21"/>
    <mergeCell ref="G20:I21"/>
    <mergeCell ref="P24:P25"/>
    <mergeCell ref="J25:O27"/>
    <mergeCell ref="J28:O28"/>
    <mergeCell ref="J31:O31"/>
    <mergeCell ref="J29:O30"/>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355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0355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3D38"/>
  </sheetPr>
  <dimension ref="B4:E42"/>
  <sheetViews>
    <sheetView showGridLines="0" zoomScale="89" zoomScaleNormal="89" workbookViewId="0">
      <selection activeCell="C13" sqref="C13"/>
    </sheetView>
  </sheetViews>
  <sheetFormatPr baseColWidth="10" defaultRowHeight="14.25" x14ac:dyDescent="0.2"/>
  <cols>
    <col min="1" max="1" width="5.42578125" style="42" customWidth="1"/>
    <col min="2" max="2" width="13.28515625" style="130" customWidth="1"/>
    <col min="3" max="3" width="112" style="131" customWidth="1"/>
    <col min="4" max="4" width="33.5703125" style="132" customWidth="1"/>
    <col min="5" max="5" width="33.140625" style="132" customWidth="1"/>
    <col min="6" max="16384" width="11.42578125" style="42"/>
  </cols>
  <sheetData>
    <row r="4" spans="2:5" ht="18" customHeight="1" x14ac:dyDescent="0.2">
      <c r="B4" s="124" t="s">
        <v>263</v>
      </c>
      <c r="C4" s="125" t="s">
        <v>264</v>
      </c>
      <c r="D4" s="125" t="s">
        <v>74</v>
      </c>
      <c r="E4" s="125" t="s">
        <v>265</v>
      </c>
    </row>
    <row r="5" spans="2:5" ht="28.5" x14ac:dyDescent="0.2">
      <c r="B5" s="126">
        <v>43056</v>
      </c>
      <c r="C5" s="127" t="s">
        <v>268</v>
      </c>
      <c r="D5" s="128" t="s">
        <v>267</v>
      </c>
      <c r="E5" s="128" t="s">
        <v>227</v>
      </c>
    </row>
    <row r="6" spans="2:5" ht="28.5" x14ac:dyDescent="0.2">
      <c r="B6" s="126">
        <v>43144</v>
      </c>
      <c r="C6" s="127" t="s">
        <v>269</v>
      </c>
      <c r="D6" s="128" t="s">
        <v>267</v>
      </c>
      <c r="E6" s="128" t="s">
        <v>227</v>
      </c>
    </row>
    <row r="7" spans="2:5" x14ac:dyDescent="0.2">
      <c r="B7" s="517">
        <v>43224</v>
      </c>
      <c r="C7" s="127" t="s">
        <v>270</v>
      </c>
      <c r="D7" s="520" t="s">
        <v>267</v>
      </c>
      <c r="E7" s="520" t="s">
        <v>227</v>
      </c>
    </row>
    <row r="8" spans="2:5" ht="30.75" customHeight="1" x14ac:dyDescent="0.2">
      <c r="B8" s="518"/>
      <c r="C8" s="129" t="s">
        <v>271</v>
      </c>
      <c r="D8" s="521"/>
      <c r="E8" s="521"/>
    </row>
    <row r="9" spans="2:5" ht="33" customHeight="1" x14ac:dyDescent="0.2">
      <c r="B9" s="518"/>
      <c r="C9" s="129" t="s">
        <v>272</v>
      </c>
      <c r="D9" s="521"/>
      <c r="E9" s="521"/>
    </row>
    <row r="10" spans="2:5" ht="28.5" x14ac:dyDescent="0.2">
      <c r="B10" s="518"/>
      <c r="C10" s="127" t="s">
        <v>273</v>
      </c>
      <c r="D10" s="521"/>
      <c r="E10" s="521"/>
    </row>
    <row r="11" spans="2:5" ht="42.75" x14ac:dyDescent="0.2">
      <c r="B11" s="518"/>
      <c r="C11" s="129" t="s">
        <v>274</v>
      </c>
      <c r="D11" s="521"/>
      <c r="E11" s="521"/>
    </row>
    <row r="12" spans="2:5" ht="42.75" x14ac:dyDescent="0.2">
      <c r="B12" s="518"/>
      <c r="C12" s="129" t="s">
        <v>275</v>
      </c>
      <c r="D12" s="521"/>
      <c r="E12" s="521"/>
    </row>
    <row r="13" spans="2:5" ht="28.5" x14ac:dyDescent="0.2">
      <c r="B13" s="518"/>
      <c r="C13" s="129" t="s">
        <v>276</v>
      </c>
      <c r="D13" s="521"/>
      <c r="E13" s="521"/>
    </row>
    <row r="14" spans="2:5" x14ac:dyDescent="0.2">
      <c r="B14" s="518"/>
      <c r="C14" s="129" t="s">
        <v>277</v>
      </c>
      <c r="D14" s="521"/>
      <c r="E14" s="521"/>
    </row>
    <row r="15" spans="2:5" ht="28.5" x14ac:dyDescent="0.2">
      <c r="B15" s="518"/>
      <c r="C15" s="127" t="s">
        <v>278</v>
      </c>
      <c r="D15" s="521"/>
      <c r="E15" s="521"/>
    </row>
    <row r="16" spans="2:5" ht="28.5" x14ac:dyDescent="0.2">
      <c r="B16" s="518"/>
      <c r="C16" s="129" t="s">
        <v>279</v>
      </c>
      <c r="D16" s="521"/>
      <c r="E16" s="521"/>
    </row>
    <row r="17" spans="2:5" ht="28.5" x14ac:dyDescent="0.2">
      <c r="B17" s="518"/>
      <c r="C17" s="127" t="s">
        <v>280</v>
      </c>
      <c r="D17" s="521"/>
      <c r="E17" s="521"/>
    </row>
    <row r="18" spans="2:5" ht="28.5" x14ac:dyDescent="0.2">
      <c r="B18" s="518"/>
      <c r="C18" s="127" t="s">
        <v>281</v>
      </c>
      <c r="D18" s="521"/>
      <c r="E18" s="521"/>
    </row>
    <row r="19" spans="2:5" ht="28.5" x14ac:dyDescent="0.2">
      <c r="B19" s="518"/>
      <c r="C19" s="129" t="s">
        <v>284</v>
      </c>
      <c r="D19" s="521"/>
      <c r="E19" s="521"/>
    </row>
    <row r="20" spans="2:5" ht="42.75" x14ac:dyDescent="0.2">
      <c r="B20" s="518"/>
      <c r="C20" s="129" t="s">
        <v>285</v>
      </c>
      <c r="D20" s="521"/>
      <c r="E20" s="521"/>
    </row>
    <row r="21" spans="2:5" ht="28.5" x14ac:dyDescent="0.2">
      <c r="B21" s="518"/>
      <c r="C21" s="127" t="s">
        <v>329</v>
      </c>
      <c r="D21" s="521"/>
      <c r="E21" s="521"/>
    </row>
    <row r="22" spans="2:5" ht="28.5" x14ac:dyDescent="0.2">
      <c r="B22" s="518"/>
      <c r="C22" s="127" t="s">
        <v>286</v>
      </c>
      <c r="D22" s="521"/>
      <c r="E22" s="521"/>
    </row>
    <row r="23" spans="2:5" ht="28.5" x14ac:dyDescent="0.2">
      <c r="B23" s="518"/>
      <c r="C23" s="129" t="s">
        <v>330</v>
      </c>
      <c r="D23" s="521"/>
      <c r="E23" s="521"/>
    </row>
    <row r="24" spans="2:5" ht="42.75" x14ac:dyDescent="0.2">
      <c r="B24" s="518"/>
      <c r="C24" s="129" t="s">
        <v>287</v>
      </c>
      <c r="D24" s="521"/>
      <c r="E24" s="521"/>
    </row>
    <row r="25" spans="2:5" x14ac:dyDescent="0.2">
      <c r="B25" s="519"/>
      <c r="C25" s="129" t="s">
        <v>288</v>
      </c>
      <c r="D25" s="522"/>
      <c r="E25" s="522"/>
    </row>
    <row r="26" spans="2:5" ht="57" x14ac:dyDescent="0.2">
      <c r="B26" s="517">
        <v>43322</v>
      </c>
      <c r="C26" s="127" t="s">
        <v>331</v>
      </c>
      <c r="D26" s="520" t="s">
        <v>267</v>
      </c>
      <c r="E26" s="520" t="s">
        <v>227</v>
      </c>
    </row>
    <row r="27" spans="2:5" ht="28.5" x14ac:dyDescent="0.2">
      <c r="B27" s="518"/>
      <c r="C27" s="127" t="s">
        <v>289</v>
      </c>
      <c r="D27" s="521"/>
      <c r="E27" s="521"/>
    </row>
    <row r="28" spans="2:5" ht="28.5" x14ac:dyDescent="0.2">
      <c r="B28" s="518"/>
      <c r="C28" s="127" t="s">
        <v>290</v>
      </c>
      <c r="D28" s="521"/>
      <c r="E28" s="521"/>
    </row>
    <row r="29" spans="2:5" ht="42.75" x14ac:dyDescent="0.2">
      <c r="B29" s="518"/>
      <c r="C29" s="164" t="s">
        <v>291</v>
      </c>
      <c r="D29" s="521"/>
      <c r="E29" s="521"/>
    </row>
    <row r="30" spans="2:5" ht="146.25" x14ac:dyDescent="0.2">
      <c r="B30" s="511">
        <v>43543</v>
      </c>
      <c r="C30" s="245" t="s">
        <v>521</v>
      </c>
      <c r="D30" s="514" t="s">
        <v>328</v>
      </c>
      <c r="E30" s="514" t="s">
        <v>327</v>
      </c>
    </row>
    <row r="31" spans="2:5" ht="60.75" customHeight="1" x14ac:dyDescent="0.2">
      <c r="B31" s="512"/>
      <c r="C31" s="246" t="s">
        <v>495</v>
      </c>
      <c r="D31" s="515"/>
      <c r="E31" s="515"/>
    </row>
    <row r="32" spans="2:5" ht="72" customHeight="1" x14ac:dyDescent="0.2">
      <c r="B32" s="512"/>
      <c r="C32" s="247" t="s">
        <v>450</v>
      </c>
      <c r="D32" s="515"/>
      <c r="E32" s="515"/>
    </row>
    <row r="33" spans="2:5" ht="100.5" x14ac:dyDescent="0.2">
      <c r="B33" s="512"/>
      <c r="C33" s="247" t="s">
        <v>570</v>
      </c>
      <c r="D33" s="515"/>
      <c r="E33" s="515"/>
    </row>
    <row r="34" spans="2:5" ht="100.5" x14ac:dyDescent="0.2">
      <c r="B34" s="512"/>
      <c r="C34" s="247" t="s">
        <v>451</v>
      </c>
      <c r="D34" s="515"/>
      <c r="E34" s="515"/>
    </row>
    <row r="35" spans="2:5" ht="62.25" customHeight="1" x14ac:dyDescent="0.2">
      <c r="B35" s="512"/>
      <c r="C35" s="247" t="s">
        <v>452</v>
      </c>
      <c r="D35" s="515"/>
      <c r="E35" s="515"/>
    </row>
    <row r="36" spans="2:5" ht="74.25" customHeight="1" x14ac:dyDescent="0.2">
      <c r="B36" s="512"/>
      <c r="C36" s="247" t="s">
        <v>453</v>
      </c>
      <c r="D36" s="515"/>
      <c r="E36" s="515"/>
    </row>
    <row r="37" spans="2:5" ht="72" x14ac:dyDescent="0.2">
      <c r="B37" s="512"/>
      <c r="C37" s="247" t="s">
        <v>454</v>
      </c>
      <c r="D37" s="515"/>
      <c r="E37" s="515"/>
    </row>
    <row r="38" spans="2:5" ht="57.75" x14ac:dyDescent="0.2">
      <c r="B38" s="512"/>
      <c r="C38" s="247" t="s">
        <v>455</v>
      </c>
      <c r="D38" s="515"/>
      <c r="E38" s="515"/>
    </row>
    <row r="39" spans="2:5" ht="43.5" x14ac:dyDescent="0.2">
      <c r="B39" s="512"/>
      <c r="C39" s="247" t="s">
        <v>456</v>
      </c>
      <c r="D39" s="515"/>
      <c r="E39" s="515"/>
    </row>
    <row r="40" spans="2:5" ht="86.25" x14ac:dyDescent="0.2">
      <c r="B40" s="512"/>
      <c r="C40" s="248" t="s">
        <v>571</v>
      </c>
      <c r="D40" s="515"/>
      <c r="E40" s="515"/>
    </row>
    <row r="41" spans="2:5" ht="188.25" x14ac:dyDescent="0.2">
      <c r="B41" s="512"/>
      <c r="C41" s="247" t="s">
        <v>520</v>
      </c>
      <c r="D41" s="515"/>
      <c r="E41" s="515"/>
    </row>
    <row r="42" spans="2:5" ht="87" x14ac:dyDescent="0.2">
      <c r="B42" s="513"/>
      <c r="C42" s="249" t="s">
        <v>572</v>
      </c>
      <c r="D42" s="516"/>
      <c r="E42" s="516"/>
    </row>
  </sheetData>
  <sheetProtection algorithmName="SHA-512" hashValue="+8rrRzO/HjgRpMDgU5SzkTGbAdwUcGAxRbi7025GEaQFFrGZ1DEjCutMJYwKOKisF++/x6KwDwjp7hy+qo5Hsg==" saltValue="dvhrtQhC3uet0ALRNNU9Tw==" spinCount="100000" sheet="1" objects="1" scenarios="1"/>
  <mergeCells count="9">
    <mergeCell ref="B30:B42"/>
    <mergeCell ref="D30:D42"/>
    <mergeCell ref="E30:E42"/>
    <mergeCell ref="B7:B25"/>
    <mergeCell ref="D7:D25"/>
    <mergeCell ref="E7:E25"/>
    <mergeCell ref="B26:B29"/>
    <mergeCell ref="D26:D29"/>
    <mergeCell ref="E26:E29"/>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5"/>
  <sheetViews>
    <sheetView workbookViewId="0">
      <selection sqref="A1:A5"/>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row r="5" spans="1:3" x14ac:dyDescent="0.25">
      <c r="A5" t="s">
        <v>228</v>
      </c>
    </row>
  </sheetData>
  <customSheetViews>
    <customSheetView guid="{E72066E1-2E2A-4698-9EFF-16A0125F33B6}" state="hidden">
      <selection activeCell="C2" sqref="C2"/>
      <pageMargins left="0.7" right="0.7" top="0.75" bottom="0.75" header="0.3" footer="0.3"/>
    </customSheetView>
    <customSheetView guid="{34CE63CC-8C1B-460F-A260-1A12A31AF742}" state="hidden">
      <selection activeCell="C2" sqref="C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394</v>
      </c>
      <c r="L12" s="344"/>
      <c r="M12" s="344"/>
      <c r="N12" s="344"/>
      <c r="O12" s="344"/>
      <c r="P12" s="24"/>
    </row>
    <row r="13" spans="2:16" s="22" customFormat="1" x14ac:dyDescent="0.25">
      <c r="B13" s="24"/>
      <c r="C13" s="332" t="s">
        <v>55</v>
      </c>
      <c r="D13" s="332"/>
      <c r="E13" s="345" t="s">
        <v>70</v>
      </c>
      <c r="F13" s="346"/>
      <c r="G13" s="346"/>
      <c r="H13" s="346"/>
      <c r="I13" s="346"/>
      <c r="J13" s="346"/>
      <c r="K13" s="346"/>
      <c r="L13" s="346"/>
      <c r="M13" s="346"/>
      <c r="N13" s="346"/>
      <c r="O13" s="346"/>
      <c r="P13" s="24"/>
    </row>
    <row r="14" spans="2:16" s="22" customFormat="1" x14ac:dyDescent="0.25">
      <c r="B14" s="24"/>
      <c r="C14" s="332" t="s">
        <v>21</v>
      </c>
      <c r="D14" s="332"/>
      <c r="E14" s="345" t="s">
        <v>118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43</v>
      </c>
      <c r="K17" s="301"/>
      <c r="L17" s="332" t="s">
        <v>3</v>
      </c>
      <c r="M17" s="332"/>
      <c r="N17" s="333">
        <v>0.9</v>
      </c>
      <c r="O17" s="333"/>
      <c r="P17" s="319"/>
    </row>
    <row r="18" spans="2:16" s="22" customFormat="1" ht="15.75" customHeight="1" x14ac:dyDescent="0.25">
      <c r="B18" s="24"/>
      <c r="C18" s="332" t="s">
        <v>2</v>
      </c>
      <c r="D18" s="332"/>
      <c r="E18" s="332" t="s">
        <v>24</v>
      </c>
      <c r="F18" s="332"/>
      <c r="G18" s="339" t="s">
        <v>395</v>
      </c>
      <c r="H18" s="331"/>
      <c r="I18" s="331"/>
      <c r="J18" s="331"/>
      <c r="K18" s="331"/>
      <c r="L18" s="331"/>
      <c r="M18" s="331"/>
      <c r="N18" s="331"/>
      <c r="O18" s="331"/>
      <c r="P18" s="319"/>
    </row>
    <row r="19" spans="2:16" s="22" customFormat="1" ht="15.75" customHeight="1" x14ac:dyDescent="0.25">
      <c r="B19" s="24"/>
      <c r="C19" s="332"/>
      <c r="D19" s="332"/>
      <c r="E19" s="332" t="s">
        <v>25</v>
      </c>
      <c r="F19" s="332"/>
      <c r="G19" s="339" t="s">
        <v>396</v>
      </c>
      <c r="H19" s="331"/>
      <c r="I19" s="331"/>
      <c r="J19" s="331"/>
      <c r="K19" s="331"/>
      <c r="L19" s="331"/>
      <c r="M19" s="331"/>
      <c r="N19" s="331"/>
      <c r="O19" s="331"/>
      <c r="P19" s="17"/>
    </row>
    <row r="20" spans="2:16" s="22" customFormat="1" ht="15.75" customHeight="1" x14ac:dyDescent="0.25">
      <c r="B20" s="24"/>
      <c r="C20" s="332" t="s">
        <v>12</v>
      </c>
      <c r="D20" s="332"/>
      <c r="E20" s="334" t="s">
        <v>397</v>
      </c>
      <c r="F20" s="334"/>
      <c r="G20" s="332" t="s">
        <v>5</v>
      </c>
      <c r="H20" s="332"/>
      <c r="I20" s="332"/>
      <c r="J20" s="331" t="s">
        <v>15</v>
      </c>
      <c r="K20" s="331"/>
      <c r="L20" s="332" t="s">
        <v>17</v>
      </c>
      <c r="M20" s="332"/>
      <c r="N20" s="331" t="s">
        <v>15</v>
      </c>
      <c r="O20" s="331"/>
      <c r="P20" s="17"/>
    </row>
    <row r="21" spans="2:16" s="22" customFormat="1" ht="15.75" customHeight="1" x14ac:dyDescent="0.25">
      <c r="B21" s="24"/>
      <c r="C21" s="332"/>
      <c r="D21" s="332"/>
      <c r="E21" s="331"/>
      <c r="F21" s="331"/>
      <c r="G21" s="332"/>
      <c r="H21" s="332"/>
      <c r="I21" s="332"/>
      <c r="J21" s="331"/>
      <c r="K21" s="331"/>
      <c r="L21" s="332"/>
      <c r="M21" s="332"/>
      <c r="N21" s="331"/>
      <c r="O21" s="331"/>
      <c r="P21" s="17"/>
    </row>
    <row r="22" spans="2:16" s="20" customFormat="1" ht="15.75" customHeight="1" x14ac:dyDescent="0.25">
      <c r="B22" s="17"/>
      <c r="C22" s="15"/>
      <c r="D22" s="15"/>
      <c r="E22" s="188"/>
      <c r="F22" s="188"/>
      <c r="G22" s="15"/>
      <c r="H22" s="15"/>
      <c r="I22" s="15"/>
      <c r="J22" s="188"/>
      <c r="K22" s="188"/>
      <c r="L22" s="15"/>
      <c r="M22" s="15"/>
      <c r="N22" s="188"/>
      <c r="O22" s="18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7.25" customHeight="1" x14ac:dyDescent="0.25">
      <c r="B25" s="24"/>
      <c r="C25" s="315"/>
      <c r="D25" s="315"/>
      <c r="E25" s="315"/>
      <c r="F25" s="315"/>
      <c r="G25" s="315"/>
      <c r="H25" s="315"/>
      <c r="I25" s="316"/>
      <c r="J25" s="320"/>
      <c r="K25" s="321"/>
      <c r="L25" s="321"/>
      <c r="M25" s="321"/>
      <c r="N25" s="321"/>
      <c r="O25" s="321"/>
      <c r="P25" s="319"/>
    </row>
    <row r="26" spans="2:16" s="22" customFormat="1" ht="17.25" customHeight="1" x14ac:dyDescent="0.25">
      <c r="B26" s="24"/>
      <c r="C26" s="315"/>
      <c r="D26" s="315"/>
      <c r="E26" s="315"/>
      <c r="F26" s="315"/>
      <c r="G26" s="315"/>
      <c r="H26" s="315"/>
      <c r="I26" s="316"/>
      <c r="J26" s="322"/>
      <c r="K26" s="323"/>
      <c r="L26" s="323"/>
      <c r="M26" s="323"/>
      <c r="N26" s="323"/>
      <c r="O26" s="323"/>
      <c r="P26" s="24"/>
    </row>
    <row r="27" spans="2:16" s="22" customFormat="1" ht="17.25" customHeight="1" x14ac:dyDescent="0.25">
      <c r="B27" s="24"/>
      <c r="C27" s="315"/>
      <c r="D27" s="315"/>
      <c r="E27" s="315"/>
      <c r="F27" s="315"/>
      <c r="G27" s="315"/>
      <c r="H27" s="315"/>
      <c r="I27" s="316"/>
      <c r="J27" s="322"/>
      <c r="K27" s="323"/>
      <c r="L27" s="323"/>
      <c r="M27" s="323"/>
      <c r="N27" s="323"/>
      <c r="O27" s="323"/>
      <c r="P27" s="24"/>
    </row>
    <row r="28" spans="2:16" s="22" customFormat="1" ht="17.25" customHeight="1" x14ac:dyDescent="0.25">
      <c r="B28" s="24"/>
      <c r="C28" s="315"/>
      <c r="D28" s="315"/>
      <c r="E28" s="315"/>
      <c r="F28" s="315"/>
      <c r="G28" s="315"/>
      <c r="H28" s="315"/>
      <c r="I28" s="316"/>
      <c r="J28" s="324"/>
      <c r="K28" s="325"/>
      <c r="L28" s="325"/>
      <c r="M28" s="325"/>
      <c r="N28" s="325"/>
      <c r="O28" s="325"/>
      <c r="P28" s="24"/>
    </row>
    <row r="29" spans="2:16" s="22" customFormat="1" ht="15.75" customHeight="1" x14ac:dyDescent="0.25">
      <c r="B29" s="24"/>
      <c r="C29" s="315"/>
      <c r="D29" s="315"/>
      <c r="E29" s="315"/>
      <c r="F29" s="315"/>
      <c r="G29" s="315"/>
      <c r="H29" s="315"/>
      <c r="I29" s="316"/>
      <c r="J29" s="326" t="s">
        <v>61</v>
      </c>
      <c r="K29" s="327"/>
      <c r="L29" s="327"/>
      <c r="M29" s="327"/>
      <c r="N29" s="327"/>
      <c r="O29" s="327"/>
      <c r="P29" s="24"/>
    </row>
    <row r="30" spans="2:16" s="22" customFormat="1" ht="16.5" customHeight="1" x14ac:dyDescent="0.25">
      <c r="B30" s="24"/>
      <c r="C30" s="315"/>
      <c r="D30" s="315"/>
      <c r="E30" s="315"/>
      <c r="F30" s="315"/>
      <c r="G30" s="315"/>
      <c r="H30" s="315"/>
      <c r="I30" s="316"/>
      <c r="J30" s="320"/>
      <c r="K30" s="321"/>
      <c r="L30" s="321"/>
      <c r="M30" s="321"/>
      <c r="N30" s="321"/>
      <c r="O30" s="321"/>
      <c r="P30" s="24"/>
    </row>
    <row r="31" spans="2:16" s="22" customFormat="1" ht="16.5" customHeight="1" x14ac:dyDescent="0.25">
      <c r="B31" s="24"/>
      <c r="C31" s="315"/>
      <c r="D31" s="315"/>
      <c r="E31" s="315"/>
      <c r="F31" s="315"/>
      <c r="G31" s="315"/>
      <c r="H31" s="315"/>
      <c r="I31" s="316"/>
      <c r="J31" s="320"/>
      <c r="K31" s="321"/>
      <c r="L31" s="321"/>
      <c r="M31" s="321"/>
      <c r="N31" s="321"/>
      <c r="O31" s="321"/>
      <c r="P31" s="24"/>
    </row>
    <row r="32" spans="2:16" s="22" customFormat="1" ht="15.75" customHeight="1" x14ac:dyDescent="0.25">
      <c r="B32" s="24"/>
      <c r="C32" s="315"/>
      <c r="D32" s="315"/>
      <c r="E32" s="315"/>
      <c r="F32" s="315"/>
      <c r="G32" s="315"/>
      <c r="H32" s="315"/>
      <c r="I32" s="316"/>
      <c r="J32" s="322"/>
      <c r="K32" s="323"/>
      <c r="L32" s="323"/>
      <c r="M32" s="323"/>
      <c r="N32" s="323"/>
      <c r="O32" s="323"/>
      <c r="P32" s="24"/>
    </row>
    <row r="33" spans="2:16" s="22" customFormat="1" ht="16.5" customHeight="1" x14ac:dyDescent="0.25">
      <c r="B33" s="24"/>
      <c r="C33" s="315"/>
      <c r="D33" s="315"/>
      <c r="E33" s="315"/>
      <c r="F33" s="315"/>
      <c r="G33" s="315"/>
      <c r="H33" s="315"/>
      <c r="I33" s="316"/>
      <c r="J33" s="324"/>
      <c r="K33" s="325"/>
      <c r="L33" s="325"/>
      <c r="M33" s="325"/>
      <c r="N33" s="325"/>
      <c r="O33" s="325"/>
      <c r="P33" s="24"/>
    </row>
    <row r="34" spans="2:16" s="22" customFormat="1" ht="15.75" customHeight="1" x14ac:dyDescent="0.25">
      <c r="B34" s="24"/>
      <c r="C34" s="315"/>
      <c r="D34" s="315"/>
      <c r="E34" s="315"/>
      <c r="F34" s="315"/>
      <c r="G34" s="315"/>
      <c r="H34" s="315"/>
      <c r="I34" s="316"/>
      <c r="J34" s="326" t="s">
        <v>74</v>
      </c>
      <c r="K34" s="327"/>
      <c r="L34" s="327"/>
      <c r="M34" s="327"/>
      <c r="N34" s="327"/>
      <c r="O34" s="327"/>
      <c r="P34" s="24"/>
    </row>
    <row r="35" spans="2:16" s="22" customFormat="1" ht="16.5" customHeight="1" x14ac:dyDescent="0.25">
      <c r="B35" s="24"/>
      <c r="C35" s="315"/>
      <c r="D35" s="315"/>
      <c r="E35" s="315"/>
      <c r="F35" s="315"/>
      <c r="G35" s="315"/>
      <c r="H35" s="315"/>
      <c r="I35" s="316"/>
      <c r="J35" s="330" t="s">
        <v>118</v>
      </c>
      <c r="K35" s="321"/>
      <c r="L35" s="321"/>
      <c r="M35" s="321"/>
      <c r="N35" s="321"/>
      <c r="O35" s="321"/>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10" t="s">
        <v>9</v>
      </c>
      <c r="D37" s="311"/>
      <c r="E37" s="311"/>
      <c r="F37" s="311"/>
      <c r="G37" s="311"/>
      <c r="H37" s="311"/>
      <c r="I37" s="311"/>
      <c r="J37" s="311"/>
      <c r="K37" s="311"/>
      <c r="L37" s="311"/>
      <c r="M37" s="311"/>
      <c r="N37" s="311"/>
      <c r="O37" s="312"/>
      <c r="P37" s="26"/>
    </row>
    <row r="38" spans="2:16" s="27" customFormat="1" x14ac:dyDescent="0.25">
      <c r="B38" s="26"/>
      <c r="C38" s="186" t="s">
        <v>8</v>
      </c>
      <c r="D38" s="187" t="str">
        <f>IF(J20="MENSUAL","ENERO",IF(J20="TRIMESTRAL","MARZO",IF(J20="SEMESTRAL","JUNIO",IF(J20="ANUAL",2017,""))))</f>
        <v>JUNIO</v>
      </c>
      <c r="E38" s="187" t="str">
        <f>IF(J20="MENSUAL","FEBRERO",IF(J20="TRIMESTRAL","JUNIO",IF(J20="SEMESTRAL","DICIEMBRE","")))</f>
        <v>DICIEMBRE</v>
      </c>
      <c r="F38" s="187" t="str">
        <f>IF(J20="MENSUAL","MARZO",IF(J20="TRIMESTRAL","SEPTIEMBRE",""))</f>
        <v/>
      </c>
      <c r="G38" s="187" t="str">
        <f>IF(J20="MENSUAL","ABRIL",IF(J20="TRIMESTRAL","DICIEMBRE",""))</f>
        <v/>
      </c>
      <c r="H38" s="187" t="str">
        <f>IF(J20="MENSUAL","MAYO","")</f>
        <v/>
      </c>
      <c r="I38" s="187" t="str">
        <f>IF(J20="MENSUAL","JUNIO","")</f>
        <v/>
      </c>
      <c r="J38" s="187" t="str">
        <f>IF(J20="MENSUAL","JULIO","")</f>
        <v/>
      </c>
      <c r="K38" s="187" t="str">
        <f>IF(J20="MENSUAL","AGOSTO","")</f>
        <v/>
      </c>
      <c r="L38" s="187" t="str">
        <f>IF(J20="MENSUAL","SEPTIEMBRE","")</f>
        <v/>
      </c>
      <c r="M38" s="187" t="str">
        <f>IF(J20="MENSUAL","OCTUBRE","")</f>
        <v/>
      </c>
      <c r="N38" s="187" t="str">
        <f>IF(J20="MENSUAL","NOVIEMBRE","")</f>
        <v/>
      </c>
      <c r="O38" s="187" t="str">
        <f>IF(J20="MENSUAL","DICIEMBRE","")</f>
        <v/>
      </c>
      <c r="P38" s="26"/>
    </row>
    <row r="39" spans="2:16" s="27" customFormat="1" ht="30" x14ac:dyDescent="0.25">
      <c r="B39" s="26"/>
      <c r="C39" s="185" t="str">
        <f>G18</f>
        <v>Número reportes SNIES en la fecha</v>
      </c>
      <c r="D39" s="2"/>
      <c r="E39" s="2"/>
      <c r="F39" s="2"/>
      <c r="G39" s="2"/>
      <c r="H39" s="2"/>
      <c r="I39" s="2"/>
      <c r="J39" s="2"/>
      <c r="K39" s="2"/>
      <c r="L39" s="2"/>
      <c r="M39" s="2"/>
      <c r="N39" s="2"/>
      <c r="O39" s="2"/>
      <c r="P39" s="26"/>
    </row>
    <row r="40" spans="2:16" s="27" customFormat="1" ht="30" x14ac:dyDescent="0.25">
      <c r="B40" s="26"/>
      <c r="C40" s="185" t="str">
        <f>G19</f>
        <v>Total de reportes SNIES * 100</v>
      </c>
      <c r="D40" s="2"/>
      <c r="E40" s="2"/>
      <c r="F40" s="2"/>
      <c r="G40" s="2"/>
      <c r="H40" s="2"/>
      <c r="I40" s="2"/>
      <c r="J40" s="2"/>
      <c r="K40" s="2"/>
      <c r="L40" s="2"/>
      <c r="M40" s="2"/>
      <c r="N40" s="2"/>
      <c r="O40" s="2"/>
      <c r="P40" s="28"/>
    </row>
    <row r="41" spans="2:16" s="27" customFormat="1" x14ac:dyDescent="0.25">
      <c r="B41" s="26"/>
      <c r="C41" s="3" t="s">
        <v>10</v>
      </c>
      <c r="D41" s="29" t="str">
        <f>IFERROR(IF($E$17=1,D39/D40,IF($E$17=2,D39,"")),"")</f>
        <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0.9</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sheetProtection algorithmName="SHA-512" hashValue="5GnDlso5WnbDFa0HwwL94M4qp/Euqrmy8IS35ig2N7iw4YO3Uxn/2C/hOHORNGakdA++bUSnIl0jwp2HTY7hyg==" saltValue="Uoi61iyDAVChZRoBKBEbFw==" spinCount="100000" sheet="1" objects="1" scenarios="1"/>
  <mergeCells count="49">
    <mergeCell ref="P24:P25"/>
    <mergeCell ref="J25:O28"/>
    <mergeCell ref="J29:O29"/>
    <mergeCell ref="J30:O33"/>
    <mergeCell ref="J34:O34"/>
    <mergeCell ref="J20:K21"/>
    <mergeCell ref="L20:M21"/>
    <mergeCell ref="C37:O37"/>
    <mergeCell ref="C23:O23"/>
    <mergeCell ref="C24:I35"/>
    <mergeCell ref="J24:O24"/>
    <mergeCell ref="J35:O35"/>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694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694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71"/>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398</v>
      </c>
      <c r="L12" s="344"/>
      <c r="M12" s="344"/>
      <c r="N12" s="344"/>
      <c r="O12" s="344"/>
      <c r="P12" s="24"/>
    </row>
    <row r="13" spans="2:16" s="22" customFormat="1" x14ac:dyDescent="0.25">
      <c r="B13" s="24"/>
      <c r="C13" s="332" t="s">
        <v>55</v>
      </c>
      <c r="D13" s="332"/>
      <c r="E13" s="345" t="s">
        <v>70</v>
      </c>
      <c r="F13" s="346"/>
      <c r="G13" s="346"/>
      <c r="H13" s="346"/>
      <c r="I13" s="346"/>
      <c r="J13" s="346"/>
      <c r="K13" s="346"/>
      <c r="L13" s="346"/>
      <c r="M13" s="346"/>
      <c r="N13" s="346"/>
      <c r="O13" s="346"/>
      <c r="P13" s="24"/>
    </row>
    <row r="14" spans="2:16" s="22" customFormat="1" x14ac:dyDescent="0.25">
      <c r="B14" s="24"/>
      <c r="C14" s="332" t="s">
        <v>21</v>
      </c>
      <c r="D14" s="332"/>
      <c r="E14" s="345" t="s">
        <v>118</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33">
        <v>0.9</v>
      </c>
      <c r="O17" s="333"/>
      <c r="P17" s="319"/>
    </row>
    <row r="18" spans="2:16" s="22" customFormat="1" ht="15.75" customHeight="1" x14ac:dyDescent="0.25">
      <c r="B18" s="24"/>
      <c r="C18" s="332" t="s">
        <v>2</v>
      </c>
      <c r="D18" s="332"/>
      <c r="E18" s="332" t="s">
        <v>24</v>
      </c>
      <c r="F18" s="332"/>
      <c r="G18" s="339" t="s">
        <v>558</v>
      </c>
      <c r="H18" s="331"/>
      <c r="I18" s="331"/>
      <c r="J18" s="331"/>
      <c r="K18" s="331"/>
      <c r="L18" s="331"/>
      <c r="M18" s="331"/>
      <c r="N18" s="331"/>
      <c r="O18" s="331"/>
      <c r="P18" s="319"/>
    </row>
    <row r="19" spans="2:16" s="22" customFormat="1" ht="15.75" customHeight="1" x14ac:dyDescent="0.25">
      <c r="B19" s="24"/>
      <c r="C19" s="332"/>
      <c r="D19" s="332"/>
      <c r="E19" s="332" t="s">
        <v>25</v>
      </c>
      <c r="F19" s="332"/>
      <c r="G19" s="339" t="s">
        <v>557</v>
      </c>
      <c r="H19" s="331"/>
      <c r="I19" s="331"/>
      <c r="J19" s="331"/>
      <c r="K19" s="331"/>
      <c r="L19" s="331"/>
      <c r="M19" s="331"/>
      <c r="N19" s="331"/>
      <c r="O19" s="331"/>
      <c r="P19" s="17"/>
    </row>
    <row r="20" spans="2:16" s="22" customFormat="1" ht="15.75" customHeight="1" x14ac:dyDescent="0.25">
      <c r="B20" s="24"/>
      <c r="C20" s="332" t="s">
        <v>12</v>
      </c>
      <c r="D20" s="332"/>
      <c r="E20" s="302" t="s">
        <v>186</v>
      </c>
      <c r="F20" s="302"/>
      <c r="G20" s="332" t="s">
        <v>5</v>
      </c>
      <c r="H20" s="332"/>
      <c r="I20" s="332"/>
      <c r="J20" s="331" t="s">
        <v>15</v>
      </c>
      <c r="K20" s="331"/>
      <c r="L20" s="332" t="s">
        <v>17</v>
      </c>
      <c r="M20" s="332"/>
      <c r="N20" s="331" t="s">
        <v>15</v>
      </c>
      <c r="O20" s="331"/>
      <c r="P20" s="17"/>
    </row>
    <row r="21" spans="2:16" s="22" customFormat="1" ht="15.75"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88"/>
      <c r="F22" s="188"/>
      <c r="G22" s="15"/>
      <c r="H22" s="15"/>
      <c r="I22" s="15"/>
      <c r="J22" s="188"/>
      <c r="K22" s="188"/>
      <c r="L22" s="15"/>
      <c r="M22" s="15"/>
      <c r="N22" s="188"/>
      <c r="O22" s="18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17" t="s">
        <v>23</v>
      </c>
      <c r="K24" s="318"/>
      <c r="L24" s="318"/>
      <c r="M24" s="318"/>
      <c r="N24" s="318"/>
      <c r="O24" s="318"/>
      <c r="P24" s="319"/>
    </row>
    <row r="25" spans="2:16" s="22" customFormat="1" ht="16.5" customHeight="1" x14ac:dyDescent="0.25">
      <c r="B25" s="24"/>
      <c r="C25" s="315"/>
      <c r="D25" s="315"/>
      <c r="E25" s="315"/>
      <c r="F25" s="315"/>
      <c r="G25" s="315"/>
      <c r="H25" s="315"/>
      <c r="I25" s="316"/>
      <c r="J25" s="368"/>
      <c r="K25" s="369"/>
      <c r="L25" s="369"/>
      <c r="M25" s="369"/>
      <c r="N25" s="369"/>
      <c r="O25" s="369"/>
      <c r="P25" s="319"/>
    </row>
    <row r="26" spans="2:16" s="22" customFormat="1" ht="15.75" customHeight="1" x14ac:dyDescent="0.25">
      <c r="B26" s="24"/>
      <c r="C26" s="315"/>
      <c r="D26" s="315"/>
      <c r="E26" s="315"/>
      <c r="F26" s="315"/>
      <c r="G26" s="315"/>
      <c r="H26" s="315"/>
      <c r="I26" s="316"/>
      <c r="J26" s="370"/>
      <c r="K26" s="371"/>
      <c r="L26" s="371"/>
      <c r="M26" s="371"/>
      <c r="N26" s="371"/>
      <c r="O26" s="371"/>
      <c r="P26" s="24"/>
    </row>
    <row r="27" spans="2:16" s="22" customFormat="1" ht="15.75" customHeight="1" x14ac:dyDescent="0.25">
      <c r="B27" s="24"/>
      <c r="C27" s="315"/>
      <c r="D27" s="315"/>
      <c r="E27" s="315"/>
      <c r="F27" s="315"/>
      <c r="G27" s="315"/>
      <c r="H27" s="315"/>
      <c r="I27" s="316"/>
      <c r="J27" s="370"/>
      <c r="K27" s="371"/>
      <c r="L27" s="371"/>
      <c r="M27" s="371"/>
      <c r="N27" s="371"/>
      <c r="O27" s="371"/>
      <c r="P27" s="24"/>
    </row>
    <row r="28" spans="2:16" s="22" customFormat="1" ht="15.75" customHeight="1" x14ac:dyDescent="0.25">
      <c r="B28" s="24"/>
      <c r="C28" s="315"/>
      <c r="D28" s="315"/>
      <c r="E28" s="315"/>
      <c r="F28" s="315"/>
      <c r="G28" s="315"/>
      <c r="H28" s="315"/>
      <c r="I28" s="316"/>
      <c r="J28" s="370"/>
      <c r="K28" s="371"/>
      <c r="L28" s="371"/>
      <c r="M28" s="371"/>
      <c r="N28" s="371"/>
      <c r="O28" s="371"/>
      <c r="P28" s="24"/>
    </row>
    <row r="29" spans="2:16" s="22" customFormat="1" ht="15.75" customHeight="1" x14ac:dyDescent="0.25">
      <c r="B29" s="24"/>
      <c r="C29" s="315"/>
      <c r="D29" s="315"/>
      <c r="E29" s="315"/>
      <c r="F29" s="315"/>
      <c r="G29" s="315"/>
      <c r="H29" s="315"/>
      <c r="I29" s="316"/>
      <c r="J29" s="370"/>
      <c r="K29" s="371"/>
      <c r="L29" s="371"/>
      <c r="M29" s="371"/>
      <c r="N29" s="371"/>
      <c r="O29" s="371"/>
      <c r="P29" s="24"/>
    </row>
    <row r="30" spans="2:16" s="22" customFormat="1" ht="15.75" customHeight="1" x14ac:dyDescent="0.25">
      <c r="B30" s="24"/>
      <c r="C30" s="315"/>
      <c r="D30" s="315"/>
      <c r="E30" s="315"/>
      <c r="F30" s="315"/>
      <c r="G30" s="315"/>
      <c r="H30" s="315"/>
      <c r="I30" s="316"/>
      <c r="J30" s="370"/>
      <c r="K30" s="371"/>
      <c r="L30" s="371"/>
      <c r="M30" s="371"/>
      <c r="N30" s="371"/>
      <c r="O30" s="371"/>
      <c r="P30" s="24"/>
    </row>
    <row r="31" spans="2:16" s="22" customFormat="1" ht="15.75" customHeight="1" x14ac:dyDescent="0.25">
      <c r="B31" s="24"/>
      <c r="C31" s="315"/>
      <c r="D31" s="315"/>
      <c r="E31" s="315"/>
      <c r="F31" s="315"/>
      <c r="G31" s="315"/>
      <c r="H31" s="315"/>
      <c r="I31" s="316"/>
      <c r="J31" s="370"/>
      <c r="K31" s="371"/>
      <c r="L31" s="371"/>
      <c r="M31" s="371"/>
      <c r="N31" s="371"/>
      <c r="O31" s="371"/>
      <c r="P31" s="24"/>
    </row>
    <row r="32" spans="2:16" s="22" customFormat="1" ht="15.75" customHeight="1" x14ac:dyDescent="0.25">
      <c r="B32" s="24"/>
      <c r="C32" s="315"/>
      <c r="D32" s="315"/>
      <c r="E32" s="315"/>
      <c r="F32" s="315"/>
      <c r="G32" s="315"/>
      <c r="H32" s="315"/>
      <c r="I32" s="316"/>
      <c r="J32" s="370"/>
      <c r="K32" s="371"/>
      <c r="L32" s="371"/>
      <c r="M32" s="371"/>
      <c r="N32" s="371"/>
      <c r="O32" s="371"/>
      <c r="P32" s="24"/>
    </row>
    <row r="33" spans="2:16" s="22" customFormat="1" ht="15.75" customHeight="1" x14ac:dyDescent="0.25">
      <c r="B33" s="24"/>
      <c r="C33" s="315"/>
      <c r="D33" s="315"/>
      <c r="E33" s="315"/>
      <c r="F33" s="315"/>
      <c r="G33" s="315"/>
      <c r="H33" s="315"/>
      <c r="I33" s="316"/>
      <c r="J33" s="370"/>
      <c r="K33" s="371"/>
      <c r="L33" s="371"/>
      <c r="M33" s="371"/>
      <c r="N33" s="371"/>
      <c r="O33" s="371"/>
      <c r="P33" s="24"/>
    </row>
    <row r="34" spans="2:16" s="22" customFormat="1" ht="15.75" customHeight="1" x14ac:dyDescent="0.25">
      <c r="B34" s="24"/>
      <c r="C34" s="315"/>
      <c r="D34" s="315"/>
      <c r="E34" s="315"/>
      <c r="F34" s="315"/>
      <c r="G34" s="315"/>
      <c r="H34" s="315"/>
      <c r="I34" s="316"/>
      <c r="J34" s="370"/>
      <c r="K34" s="371"/>
      <c r="L34" s="371"/>
      <c r="M34" s="371"/>
      <c r="N34" s="371"/>
      <c r="O34" s="371"/>
      <c r="P34" s="24"/>
    </row>
    <row r="35" spans="2:16" s="22" customFormat="1" ht="15.75" customHeight="1" x14ac:dyDescent="0.25">
      <c r="B35" s="24"/>
      <c r="C35" s="315"/>
      <c r="D35" s="315"/>
      <c r="E35" s="315"/>
      <c r="F35" s="315"/>
      <c r="G35" s="315"/>
      <c r="H35" s="315"/>
      <c r="I35" s="316"/>
      <c r="J35" s="370"/>
      <c r="K35" s="371"/>
      <c r="L35" s="371"/>
      <c r="M35" s="371"/>
      <c r="N35" s="371"/>
      <c r="O35" s="371"/>
      <c r="P35" s="24"/>
    </row>
    <row r="36" spans="2:16" s="22" customFormat="1" ht="16.5" customHeight="1" x14ac:dyDescent="0.25">
      <c r="B36" s="24"/>
      <c r="C36" s="315"/>
      <c r="D36" s="315"/>
      <c r="E36" s="315"/>
      <c r="F36" s="315"/>
      <c r="G36" s="315"/>
      <c r="H36" s="315"/>
      <c r="I36" s="316"/>
      <c r="J36" s="372"/>
      <c r="K36" s="373"/>
      <c r="L36" s="373"/>
      <c r="M36" s="373"/>
      <c r="N36" s="373"/>
      <c r="O36" s="373"/>
      <c r="P36" s="24"/>
    </row>
    <row r="37" spans="2:16" s="22" customFormat="1" ht="15.75" customHeight="1" x14ac:dyDescent="0.25">
      <c r="B37" s="24"/>
      <c r="C37" s="315"/>
      <c r="D37" s="315"/>
      <c r="E37" s="315"/>
      <c r="F37" s="315"/>
      <c r="G37" s="315"/>
      <c r="H37" s="315"/>
      <c r="I37" s="316"/>
      <c r="J37" s="326" t="s">
        <v>61</v>
      </c>
      <c r="K37" s="327"/>
      <c r="L37" s="327"/>
      <c r="M37" s="327"/>
      <c r="N37" s="327"/>
      <c r="O37" s="327"/>
      <c r="P37" s="24"/>
    </row>
    <row r="38" spans="2:16" s="22" customFormat="1" ht="16.5" customHeight="1" x14ac:dyDescent="0.25">
      <c r="B38" s="24"/>
      <c r="C38" s="315"/>
      <c r="D38" s="315"/>
      <c r="E38" s="315"/>
      <c r="F38" s="315"/>
      <c r="G38" s="315"/>
      <c r="H38" s="315"/>
      <c r="I38" s="316"/>
      <c r="J38" s="320"/>
      <c r="K38" s="321"/>
      <c r="L38" s="321"/>
      <c r="M38" s="321"/>
      <c r="N38" s="321"/>
      <c r="O38" s="321"/>
      <c r="P38" s="24"/>
    </row>
    <row r="39" spans="2:16" s="22" customFormat="1" ht="15.75" customHeight="1" x14ac:dyDescent="0.25">
      <c r="B39" s="24"/>
      <c r="C39" s="315"/>
      <c r="D39" s="315"/>
      <c r="E39" s="315"/>
      <c r="F39" s="315"/>
      <c r="G39" s="315"/>
      <c r="H39" s="315"/>
      <c r="I39" s="316"/>
      <c r="J39" s="322"/>
      <c r="K39" s="323"/>
      <c r="L39" s="323"/>
      <c r="M39" s="323"/>
      <c r="N39" s="323"/>
      <c r="O39" s="323"/>
      <c r="P39" s="24"/>
    </row>
    <row r="40" spans="2:16" s="22" customFormat="1" ht="16.5" customHeight="1" x14ac:dyDescent="0.25">
      <c r="B40" s="24"/>
      <c r="C40" s="315"/>
      <c r="D40" s="315"/>
      <c r="E40" s="315"/>
      <c r="F40" s="315"/>
      <c r="G40" s="315"/>
      <c r="H40" s="315"/>
      <c r="I40" s="316"/>
      <c r="J40" s="324"/>
      <c r="K40" s="325"/>
      <c r="L40" s="325"/>
      <c r="M40" s="325"/>
      <c r="N40" s="325"/>
      <c r="O40" s="325"/>
      <c r="P40" s="24"/>
    </row>
    <row r="41" spans="2:16" s="22" customFormat="1" ht="15.75" customHeight="1" x14ac:dyDescent="0.25">
      <c r="B41" s="24"/>
      <c r="C41" s="315"/>
      <c r="D41" s="315"/>
      <c r="E41" s="315"/>
      <c r="F41" s="315"/>
      <c r="G41" s="315"/>
      <c r="H41" s="315"/>
      <c r="I41" s="316"/>
      <c r="J41" s="326" t="s">
        <v>7</v>
      </c>
      <c r="K41" s="327"/>
      <c r="L41" s="327"/>
      <c r="M41" s="327"/>
      <c r="N41" s="327"/>
      <c r="O41" s="327"/>
      <c r="P41" s="24"/>
    </row>
    <row r="42" spans="2:16" s="22" customFormat="1" ht="16.5" customHeight="1" x14ac:dyDescent="0.25">
      <c r="B42" s="24"/>
      <c r="C42" s="315"/>
      <c r="D42" s="315"/>
      <c r="E42" s="315"/>
      <c r="F42" s="315"/>
      <c r="G42" s="315"/>
      <c r="H42" s="315"/>
      <c r="I42" s="316"/>
      <c r="J42" s="330" t="s">
        <v>118</v>
      </c>
      <c r="K42" s="321"/>
      <c r="L42" s="321"/>
      <c r="M42" s="321"/>
      <c r="N42" s="321"/>
      <c r="O42" s="321"/>
      <c r="P42" s="24"/>
    </row>
    <row r="43" spans="2:16" s="22" customFormat="1" ht="16.5" customHeight="1" x14ac:dyDescent="0.25">
      <c r="B43" s="17"/>
      <c r="C43" s="25"/>
      <c r="D43" s="25"/>
      <c r="E43" s="25"/>
      <c r="F43" s="25"/>
      <c r="G43" s="25"/>
      <c r="H43" s="25"/>
      <c r="I43" s="25"/>
      <c r="J43" s="25"/>
      <c r="K43" s="25"/>
      <c r="L43" s="25"/>
      <c r="M43" s="25"/>
      <c r="N43" s="25"/>
      <c r="O43" s="25"/>
      <c r="P43" s="17"/>
    </row>
    <row r="44" spans="2:16" s="27" customFormat="1" ht="15" customHeight="1" x14ac:dyDescent="0.25">
      <c r="B44" s="26"/>
      <c r="C44" s="310" t="s">
        <v>9</v>
      </c>
      <c r="D44" s="311"/>
      <c r="E44" s="311"/>
      <c r="F44" s="311"/>
      <c r="G44" s="311"/>
      <c r="H44" s="311"/>
      <c r="I44" s="311"/>
      <c r="J44" s="311"/>
      <c r="K44" s="311"/>
      <c r="L44" s="311"/>
      <c r="M44" s="311"/>
      <c r="N44" s="311"/>
      <c r="O44" s="312"/>
      <c r="P44" s="26"/>
    </row>
    <row r="45" spans="2:16" s="27" customFormat="1" x14ac:dyDescent="0.25">
      <c r="B45" s="26"/>
      <c r="C45" s="186" t="s">
        <v>8</v>
      </c>
      <c r="D45" s="187" t="str">
        <f>IF(J20="MENSUAL","ENERO",IF(J20="TRIMESTRAL","MARZO",IF(J20="SEMESTRAL","JUNIO",IF(J20="ANUAL",2019,""))))</f>
        <v>JUNIO</v>
      </c>
      <c r="E45" s="187" t="str">
        <f>IF(J20="MENSUAL","FEBRERO",IF(J20="TRIMESTRAL","JUNIO",IF(J20="SEMESTRAL","DICIEMBRE","")))</f>
        <v>DICIEMBRE</v>
      </c>
      <c r="F45" s="187" t="str">
        <f>IF(J20="MENSUAL","MARZO",IF(J20="TRIMESTRAL","SEPTIEMBRE",""))</f>
        <v/>
      </c>
      <c r="G45" s="187" t="str">
        <f>IF(J20="MENSUAL","ABRIL",IF(J20="TRIMESTRAL","DICIEMBRE",""))</f>
        <v/>
      </c>
      <c r="H45" s="187" t="str">
        <f>IF(J20="MENSUAL","MAYO","")</f>
        <v/>
      </c>
      <c r="I45" s="187" t="str">
        <f>IF(J20="MENSUAL","JUNIO","")</f>
        <v/>
      </c>
      <c r="J45" s="187" t="str">
        <f>IF(J20="MENSUAL","JULIO","")</f>
        <v/>
      </c>
      <c r="K45" s="187" t="str">
        <f>IF(J20="MENSUAL","AGOSTO","")</f>
        <v/>
      </c>
      <c r="L45" s="187" t="str">
        <f>IF(J20="MENSUAL","SEPTIEMBRE","")</f>
        <v/>
      </c>
      <c r="M45" s="187" t="str">
        <f>IF(J20="MENSUAL","OCTUBRE","")</f>
        <v/>
      </c>
      <c r="N45" s="187" t="str">
        <f>IF(J20="MENSUAL","NOVIEMBRE","")</f>
        <v/>
      </c>
      <c r="O45" s="187" t="str">
        <f>IF(J20="MENSUAL","DICIEMBRE","")</f>
        <v/>
      </c>
      <c r="P45" s="26"/>
    </row>
    <row r="46" spans="2:16" s="27" customFormat="1" ht="45" x14ac:dyDescent="0.25">
      <c r="B46" s="26"/>
      <c r="C46" s="185" t="str">
        <f>G18</f>
        <v>% de Cumplimiento acumulado del Plan de Acción * 100</v>
      </c>
      <c r="D46" s="235"/>
      <c r="E46" s="235"/>
      <c r="F46" s="2"/>
      <c r="G46" s="2"/>
      <c r="H46" s="2"/>
      <c r="I46" s="2"/>
      <c r="J46" s="2"/>
      <c r="K46" s="2"/>
      <c r="L46" s="2"/>
      <c r="M46" s="2"/>
      <c r="N46" s="2"/>
      <c r="O46" s="2"/>
      <c r="P46" s="26"/>
    </row>
    <row r="47" spans="2:16" s="27" customFormat="1" ht="30" x14ac:dyDescent="0.25">
      <c r="B47" s="26"/>
      <c r="C47" s="185" t="str">
        <f>G19</f>
        <v xml:space="preserve">% Esperado de Plan de Acción </v>
      </c>
      <c r="D47" s="235">
        <v>0.45</v>
      </c>
      <c r="E47" s="235">
        <v>0.9</v>
      </c>
      <c r="F47" s="2"/>
      <c r="G47" s="2"/>
      <c r="H47" s="2"/>
      <c r="I47" s="2"/>
      <c r="J47" s="2"/>
      <c r="K47" s="2"/>
      <c r="L47" s="2"/>
      <c r="M47" s="2"/>
      <c r="N47" s="2"/>
      <c r="O47" s="2"/>
      <c r="P47" s="28"/>
    </row>
    <row r="48" spans="2:16" s="27" customFormat="1" x14ac:dyDescent="0.25">
      <c r="B48" s="26"/>
      <c r="C48" s="3" t="s">
        <v>10</v>
      </c>
      <c r="D48" s="29">
        <f>IFERROR(IF($E$17=1,D46/D47,IF($E$17=2,D47,"")),"")</f>
        <v>0</v>
      </c>
      <c r="E48" s="29">
        <f t="shared" ref="E48:O48" si="0">IFERROR(IF($E$17=1,E46/E47,IF($E$17=2,E46,"")),"")</f>
        <v>0</v>
      </c>
      <c r="F48" s="29" t="str">
        <f t="shared" si="0"/>
        <v/>
      </c>
      <c r="G48" s="29" t="str">
        <f t="shared" si="0"/>
        <v/>
      </c>
      <c r="H48" s="29" t="str">
        <f t="shared" si="0"/>
        <v/>
      </c>
      <c r="I48" s="29" t="str">
        <f t="shared" si="0"/>
        <v/>
      </c>
      <c r="J48" s="29" t="str">
        <f t="shared" si="0"/>
        <v/>
      </c>
      <c r="K48" s="29" t="str">
        <f t="shared" si="0"/>
        <v/>
      </c>
      <c r="L48" s="29" t="str">
        <f t="shared" si="0"/>
        <v/>
      </c>
      <c r="M48" s="29" t="str">
        <f t="shared" si="0"/>
        <v/>
      </c>
      <c r="N48" s="29" t="str">
        <f t="shared" si="0"/>
        <v/>
      </c>
      <c r="O48" s="29" t="str">
        <f t="shared" si="0"/>
        <v/>
      </c>
      <c r="P48" s="26"/>
    </row>
    <row r="49" spans="2:16" s="27" customFormat="1" x14ac:dyDescent="0.25">
      <c r="B49" s="26"/>
      <c r="C49" s="4" t="s">
        <v>22</v>
      </c>
      <c r="D4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9" s="29">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0.9</v>
      </c>
      <c r="F49" s="29" t="str">
        <f>IF(AND(N20="ANUAL",J20="MENSUAL"),N17/12+E49,IF(AND(N20="ANUAL",J20="TRIMESTRAL"),N17/4+E49,IF(AND(N20="SEMESTRAL",J20="MENSUAL"),N17/6+E49,IF(AND(N20="SEMESTRAL",J20="TRIMESTRAL"),N17/2,IF(AND(N20="TRIMESTRAL",J20="MENSUAL"),N17/3+E49,IF(AND(N20="TRIMESTRAL",J20="TRIMESTRAL"),N17,IF(AND(N20="MENSUAL",J20="MENSUAL"),N17,"")))))))</f>
        <v/>
      </c>
      <c r="G49" s="29" t="str">
        <f>IF(AND(N20="ANUAL",J20="MENSUAL"),N17/12+F49,IF(AND(N20="ANUAL",J20="TRIMESTRAL"),N17/4+F49,IF(AND(N20="SEMESTRAL",J20="MENSUAL"),N17/6+F49,IF(AND(N20="SEMESTRAL",J20="TRIMESTRAL"),N17/2+F49,IF(AND(N20="TRIMESTRAL",J20="MENSUAL"),N17/3,IF(AND(N20="TRIMESTRAL",J20="TRIMESTRAL"),N17,IF(AND(N20="MENSUAL",J20="MENSUAL"),N17,"")))))))</f>
        <v/>
      </c>
      <c r="H49" s="29" t="str">
        <f>IF(AND($N$20="ANUAL",$J$20="MENSUAL"),$N$17/12+G49,IF(AND(N20="SEMESTRAL",J20="MENSUAL"),N17/6+G49,IF(AND(N20="TRIMESTRAL",J20="MENSUAL"),N17/3+G49,IF(AND(N20="MENSUAL",J20="MENSUAL"),N17,""))))</f>
        <v/>
      </c>
      <c r="I49" s="29" t="str">
        <f>IF(AND($N$20="ANUAL",$J$20="MENSUAL"),$N$17/12+H49,IF(AND(N20="SEMESTRAL",J20="MENSUAL"),N17/6+H49,IF(AND(N20="TRIMESTRAL",J20="MENSUAL"),N17/3+H49,IF(AND(N20="MENSUAL",J20="MENSUAL"),N17,""))))</f>
        <v/>
      </c>
      <c r="J49" s="29" t="str">
        <f>IF(AND($N$20="ANUAL",$J$20="MENSUAL"),$N$17/12+I49,IF(AND(N20="SEMESTRAL",J20="MENSUAL"),N17/6,IF(AND(N20="TRIMESTRAL",J20="MENSUAL"),N17/3,IF(AND(N20="MENSUAL",J20="MENSUAL"),N17,""))))</f>
        <v/>
      </c>
      <c r="K49" s="29" t="str">
        <f>IF(AND($N$20="ANUAL",$J$20="MENSUAL"),$N$17/12+J49,IF(AND(N20="SEMESTRAL",J20="MENSUAL"),N17/6+J49,IF(AND(N20="TRIMESTRAL",J20="MENSUAL"),N17/3+J49,IF(AND(N20="MENSUAL",J20="MENSUAL"),N17,""))))</f>
        <v/>
      </c>
      <c r="L49" s="29" t="str">
        <f>IF(AND($N$20="ANUAL",$J$20="MENSUAL"),$N$17/12+K49,IF(AND(N20="SEMESTRAL",J20="MENSUAL"),N17/6+K49,IF(AND(N20="TRIMESTRAL",J20="MENSUAL"),N17/3+K49,IF(AND(N20="MENSUAL",J20="MENSUAL"),N17,""))))</f>
        <v/>
      </c>
      <c r="M49" s="29" t="str">
        <f>IF(AND($N$20="ANUAL",$J$20="MENSUAL"),$N$17/12+L49,IF(AND(N20="SEMESTRAL",J20="MENSUAL"),N17/6+L49,IF(AND(N20="TRIMESTRAL",J20="MENSUAL"),N17/3,IF(AND(N20="MENSUAL",J20="MENSUAL"),N17,""))))</f>
        <v/>
      </c>
      <c r="N49" s="29" t="str">
        <f>IF(AND($N$20="ANUAL",$J$20="MENSUAL"),$N$17/12+M49,IF(AND(N20="SEMESTRAL",J20="MENSUAL"),N17/6+M49,IF(AND(N20="TRIMESTRAL",J20="MENSUAL"),N17/3+M49,IF(AND(N20="MENSUAL",J20="MENSUAL"),N17,""))))</f>
        <v/>
      </c>
      <c r="O49" s="29" t="str">
        <f>IF(AND($N$20="ANUAL",$J$20="MENSUAL"),$N$17/12+N49,IF(AND(N20="SEMESTRAL",J20="MENSUAL"),N17/6+N49,IF(AND(N20="TRIMESTRAL",J20="MENSUAL"),N17/3+N49,IF(AND(N20="MENSUAL",J20="MENSUAL"),N17,""))))</f>
        <v/>
      </c>
      <c r="P49" s="26"/>
    </row>
    <row r="50" spans="2:16" s="27" customFormat="1" x14ac:dyDescent="0.25">
      <c r="B50" s="26"/>
      <c r="C50" s="95"/>
      <c r="D50" s="96"/>
      <c r="E50" s="96"/>
      <c r="F50" s="96"/>
      <c r="G50" s="96"/>
      <c r="H50" s="96"/>
      <c r="I50" s="96"/>
      <c r="J50" s="96"/>
      <c r="K50" s="96"/>
      <c r="L50" s="96"/>
      <c r="M50" s="96"/>
      <c r="N50" s="96"/>
      <c r="O50" s="96"/>
      <c r="P50" s="26"/>
    </row>
    <row r="51" spans="2:16" s="27" customFormat="1" x14ac:dyDescent="0.25">
      <c r="B51" s="26"/>
      <c r="C51" s="366"/>
      <c r="D51" s="367"/>
      <c r="E51" s="367"/>
      <c r="F51" s="367"/>
      <c r="G51" s="367"/>
      <c r="H51" s="367"/>
      <c r="I51" s="367"/>
      <c r="J51" s="367"/>
      <c r="K51" s="367"/>
      <c r="L51" s="367"/>
      <c r="M51" s="367"/>
      <c r="N51" s="367"/>
      <c r="O51" s="367"/>
      <c r="P51" s="26"/>
    </row>
    <row r="52" spans="2:16" s="27" customFormat="1" x14ac:dyDescent="0.25">
      <c r="B52" s="26"/>
      <c r="C52" s="366"/>
      <c r="D52" s="367"/>
      <c r="E52" s="367"/>
      <c r="F52" s="367"/>
      <c r="G52" s="367"/>
      <c r="H52" s="367"/>
      <c r="I52" s="367"/>
      <c r="J52" s="367"/>
      <c r="K52" s="367"/>
      <c r="L52" s="367"/>
      <c r="M52" s="367"/>
      <c r="N52" s="367"/>
      <c r="O52" s="367"/>
      <c r="P52" s="26"/>
    </row>
    <row r="53" spans="2:16" s="27" customFormat="1" x14ac:dyDescent="0.25">
      <c r="B53" s="26"/>
      <c r="C53" s="366"/>
      <c r="D53" s="367"/>
      <c r="E53" s="367"/>
      <c r="F53" s="367"/>
      <c r="G53" s="367"/>
      <c r="H53" s="367"/>
      <c r="I53" s="367"/>
      <c r="J53" s="367"/>
      <c r="K53" s="367"/>
      <c r="L53" s="367"/>
      <c r="M53" s="367"/>
      <c r="N53" s="367"/>
      <c r="O53" s="367"/>
      <c r="P53" s="26"/>
    </row>
    <row r="54" spans="2:16" s="27" customFormat="1" x14ac:dyDescent="0.25">
      <c r="B54" s="26"/>
      <c r="C54" s="366"/>
      <c r="D54" s="367"/>
      <c r="E54" s="367"/>
      <c r="F54" s="367"/>
      <c r="G54" s="367"/>
      <c r="H54" s="367"/>
      <c r="I54" s="367"/>
      <c r="J54" s="367"/>
      <c r="K54" s="367"/>
      <c r="L54" s="367"/>
      <c r="M54" s="367"/>
      <c r="N54" s="367"/>
      <c r="O54" s="367"/>
      <c r="P54" s="26"/>
    </row>
    <row r="55" spans="2:16" s="27" customFormat="1" x14ac:dyDescent="0.25">
      <c r="B55" s="26"/>
      <c r="C55" s="366"/>
      <c r="D55" s="367"/>
      <c r="E55" s="367"/>
      <c r="F55" s="367"/>
      <c r="G55" s="367"/>
      <c r="H55" s="367"/>
      <c r="I55" s="367"/>
      <c r="J55" s="367"/>
      <c r="K55" s="367"/>
      <c r="L55" s="367"/>
      <c r="M55" s="367"/>
      <c r="N55" s="367"/>
      <c r="O55" s="367"/>
      <c r="P55" s="26"/>
    </row>
    <row r="56" spans="2:16" s="27" customFormat="1" x14ac:dyDescent="0.25">
      <c r="B56" s="26"/>
      <c r="C56" s="366"/>
      <c r="D56" s="367"/>
      <c r="E56" s="367"/>
      <c r="F56" s="367"/>
      <c r="G56" s="367"/>
      <c r="H56" s="367"/>
      <c r="I56" s="367"/>
      <c r="J56" s="367"/>
      <c r="K56" s="367"/>
      <c r="L56" s="367"/>
      <c r="M56" s="367"/>
      <c r="N56" s="367"/>
      <c r="O56" s="367"/>
      <c r="P56" s="26"/>
    </row>
    <row r="57" spans="2:16" s="27" customFormat="1" x14ac:dyDescent="0.25">
      <c r="B57" s="26"/>
      <c r="C57" s="366"/>
      <c r="D57" s="367"/>
      <c r="E57" s="367"/>
      <c r="F57" s="367"/>
      <c r="G57" s="367"/>
      <c r="H57" s="367"/>
      <c r="I57" s="367"/>
      <c r="J57" s="367"/>
      <c r="K57" s="367"/>
      <c r="L57" s="367"/>
      <c r="M57" s="367"/>
      <c r="N57" s="367"/>
      <c r="O57" s="367"/>
      <c r="P57" s="26"/>
    </row>
    <row r="58" spans="2:16" s="27" customFormat="1" x14ac:dyDescent="0.25">
      <c r="B58" s="26"/>
      <c r="C58" s="366"/>
      <c r="D58" s="367"/>
      <c r="E58" s="367"/>
      <c r="F58" s="367"/>
      <c r="G58" s="367"/>
      <c r="H58" s="367"/>
      <c r="I58" s="367"/>
      <c r="J58" s="367"/>
      <c r="K58" s="367"/>
      <c r="L58" s="367"/>
      <c r="M58" s="367"/>
      <c r="N58" s="367"/>
      <c r="O58" s="367"/>
      <c r="P58" s="26"/>
    </row>
    <row r="59" spans="2:16" s="27" customFormat="1" x14ac:dyDescent="0.25">
      <c r="B59" s="26"/>
      <c r="C59" s="366"/>
      <c r="D59" s="367"/>
      <c r="E59" s="367"/>
      <c r="F59" s="367"/>
      <c r="G59" s="367"/>
      <c r="H59" s="367"/>
      <c r="I59" s="367"/>
      <c r="J59" s="367"/>
      <c r="K59" s="367"/>
      <c r="L59" s="367"/>
      <c r="M59" s="367"/>
      <c r="N59" s="367"/>
      <c r="O59" s="367"/>
      <c r="P59" s="26"/>
    </row>
    <row r="60" spans="2:16" s="27" customFormat="1" x14ac:dyDescent="0.25">
      <c r="B60" s="26"/>
      <c r="C60" s="366"/>
      <c r="D60" s="367"/>
      <c r="E60" s="367"/>
      <c r="F60" s="367"/>
      <c r="G60" s="367"/>
      <c r="H60" s="367"/>
      <c r="I60" s="367"/>
      <c r="J60" s="367"/>
      <c r="K60" s="367"/>
      <c r="L60" s="367"/>
      <c r="M60" s="367"/>
      <c r="N60" s="367"/>
      <c r="O60" s="367"/>
      <c r="P60" s="26"/>
    </row>
    <row r="61" spans="2:16" s="27" customFormat="1" x14ac:dyDescent="0.25">
      <c r="B61" s="26"/>
      <c r="C61" s="366"/>
      <c r="D61" s="367"/>
      <c r="E61" s="367"/>
      <c r="F61" s="367"/>
      <c r="G61" s="367"/>
      <c r="H61" s="367"/>
      <c r="I61" s="367"/>
      <c r="J61" s="367"/>
      <c r="K61" s="367"/>
      <c r="L61" s="367"/>
      <c r="M61" s="367"/>
      <c r="N61" s="367"/>
      <c r="O61" s="367"/>
      <c r="P61" s="26"/>
    </row>
    <row r="62" spans="2:16" s="27" customFormat="1" x14ac:dyDescent="0.25">
      <c r="B62" s="26"/>
      <c r="C62" s="366"/>
      <c r="D62" s="367"/>
      <c r="E62" s="367"/>
      <c r="F62" s="367"/>
      <c r="G62" s="367"/>
      <c r="H62" s="367"/>
      <c r="I62" s="367"/>
      <c r="J62" s="367"/>
      <c r="K62" s="367"/>
      <c r="L62" s="367"/>
      <c r="M62" s="367"/>
      <c r="N62" s="367"/>
      <c r="O62" s="367"/>
      <c r="P62" s="26"/>
    </row>
    <row r="63" spans="2:16" s="27" customFormat="1" x14ac:dyDescent="0.25">
      <c r="B63" s="26"/>
      <c r="C63" s="366"/>
      <c r="D63" s="367"/>
      <c r="E63" s="367"/>
      <c r="F63" s="367"/>
      <c r="G63" s="367"/>
      <c r="H63" s="367"/>
      <c r="I63" s="367"/>
      <c r="J63" s="367"/>
      <c r="K63" s="367"/>
      <c r="L63" s="367"/>
      <c r="M63" s="367"/>
      <c r="N63" s="367"/>
      <c r="O63" s="367"/>
      <c r="P63" s="26"/>
    </row>
    <row r="64" spans="2:16" s="27" customFormat="1" x14ac:dyDescent="0.25">
      <c r="B64" s="26"/>
      <c r="C64" s="366"/>
      <c r="D64" s="367"/>
      <c r="E64" s="367"/>
      <c r="F64" s="367"/>
      <c r="G64" s="367"/>
      <c r="H64" s="367"/>
      <c r="I64" s="367"/>
      <c r="J64" s="367"/>
      <c r="K64" s="367"/>
      <c r="L64" s="367"/>
      <c r="M64" s="367"/>
      <c r="N64" s="367"/>
      <c r="O64" s="367"/>
      <c r="P64" s="26"/>
    </row>
    <row r="65" spans="2:16" s="27" customFormat="1" x14ac:dyDescent="0.25">
      <c r="B65" s="26"/>
      <c r="C65" s="366"/>
      <c r="D65" s="367"/>
      <c r="E65" s="367"/>
      <c r="F65" s="367"/>
      <c r="G65" s="367"/>
      <c r="H65" s="367"/>
      <c r="I65" s="367"/>
      <c r="J65" s="367"/>
      <c r="K65" s="367"/>
      <c r="L65" s="367"/>
      <c r="M65" s="367"/>
      <c r="N65" s="367"/>
      <c r="O65" s="367"/>
      <c r="P65" s="26"/>
    </row>
    <row r="66" spans="2:16" s="27" customFormat="1" x14ac:dyDescent="0.25">
      <c r="B66" s="26"/>
      <c r="C66" s="366"/>
      <c r="D66" s="367"/>
      <c r="E66" s="367"/>
      <c r="F66" s="367"/>
      <c r="G66" s="367"/>
      <c r="H66" s="367"/>
      <c r="I66" s="367"/>
      <c r="J66" s="367"/>
      <c r="K66" s="367"/>
      <c r="L66" s="367"/>
      <c r="M66" s="367"/>
      <c r="N66" s="367"/>
      <c r="O66" s="367"/>
      <c r="P66" s="26"/>
    </row>
    <row r="67" spans="2:16" s="27" customFormat="1" x14ac:dyDescent="0.25">
      <c r="B67" s="26"/>
      <c r="C67" s="366"/>
      <c r="D67" s="367"/>
      <c r="E67" s="367"/>
      <c r="F67" s="367"/>
      <c r="G67" s="367"/>
      <c r="H67" s="367"/>
      <c r="I67" s="367"/>
      <c r="J67" s="367"/>
      <c r="K67" s="367"/>
      <c r="L67" s="367"/>
      <c r="M67" s="367"/>
      <c r="N67" s="367"/>
      <c r="O67" s="367"/>
      <c r="P67" s="26"/>
    </row>
    <row r="68" spans="2:16" s="27" customFormat="1" x14ac:dyDescent="0.25">
      <c r="B68" s="26"/>
      <c r="C68" s="366"/>
      <c r="D68" s="367"/>
      <c r="E68" s="367"/>
      <c r="F68" s="367"/>
      <c r="G68" s="367"/>
      <c r="H68" s="367"/>
      <c r="I68" s="367"/>
      <c r="J68" s="367"/>
      <c r="K68" s="367"/>
      <c r="L68" s="367"/>
      <c r="M68" s="367"/>
      <c r="N68" s="367"/>
      <c r="O68" s="367"/>
      <c r="P68" s="26"/>
    </row>
    <row r="69" spans="2:16" s="27" customFormat="1" x14ac:dyDescent="0.25">
      <c r="B69" s="26"/>
      <c r="C69" s="367"/>
      <c r="D69" s="367"/>
      <c r="E69" s="367"/>
      <c r="F69" s="367"/>
      <c r="G69" s="367"/>
      <c r="H69" s="367"/>
      <c r="I69" s="367"/>
      <c r="J69" s="367"/>
      <c r="K69" s="367"/>
      <c r="L69" s="367"/>
      <c r="M69" s="367"/>
      <c r="N69" s="367"/>
      <c r="O69" s="367"/>
      <c r="P69" s="26"/>
    </row>
    <row r="71" spans="2:16" x14ac:dyDescent="0.2">
      <c r="D71" s="21"/>
    </row>
  </sheetData>
  <sheetProtection algorithmName="SHA-512" hashValue="dF/APS5rj/GIP1bzHCRuT/Y16AzuarUCwS+At3hHc/0V/RHetGXbvgQqKljAv9JcqdfcBgHebwh09ShWbBZrQw==" saltValue="pFkj6gLJQhDe3ViUjx9jcw==" spinCount="100000" sheet="1" objects="1" scenarios="1"/>
  <mergeCells count="50">
    <mergeCell ref="C51:O69"/>
    <mergeCell ref="C23:O23"/>
    <mergeCell ref="C24:I42"/>
    <mergeCell ref="J24:O24"/>
    <mergeCell ref="J42:O42"/>
    <mergeCell ref="C44:O44"/>
    <mergeCell ref="P24:P25"/>
    <mergeCell ref="J25:O36"/>
    <mergeCell ref="J37:O37"/>
    <mergeCell ref="J38:O40"/>
    <mergeCell ref="J41:O41"/>
    <mergeCell ref="C13:D13"/>
    <mergeCell ref="E13:O13"/>
    <mergeCell ref="C14:D14"/>
    <mergeCell ref="P17:P18"/>
    <mergeCell ref="C18:D19"/>
    <mergeCell ref="E18:F18"/>
    <mergeCell ref="G18:O18"/>
    <mergeCell ref="E19:F19"/>
    <mergeCell ref="G19:O19"/>
    <mergeCell ref="C17:D17"/>
    <mergeCell ref="E17:G17"/>
    <mergeCell ref="H17:I17"/>
    <mergeCell ref="J17:K17"/>
    <mergeCell ref="L17:M17"/>
    <mergeCell ref="N17:O17"/>
    <mergeCell ref="E14:O14"/>
    <mergeCell ref="C15:O15"/>
    <mergeCell ref="N20:O21"/>
    <mergeCell ref="C16:O16"/>
    <mergeCell ref="C20:D21"/>
    <mergeCell ref="E20:F21"/>
    <mergeCell ref="G20:I21"/>
    <mergeCell ref="J20:K21"/>
    <mergeCell ref="L20:M21"/>
    <mergeCell ref="C9:O9"/>
    <mergeCell ref="C10:O11"/>
    <mergeCell ref="C12:D12"/>
    <mergeCell ref="E12:H12"/>
    <mergeCell ref="B2:C4"/>
    <mergeCell ref="C5:D8"/>
    <mergeCell ref="E5:L5"/>
    <mergeCell ref="M5:O5"/>
    <mergeCell ref="E6:L6"/>
    <mergeCell ref="M6:O6"/>
    <mergeCell ref="E7:L8"/>
    <mergeCell ref="M7:O7"/>
    <mergeCell ref="M8:O8"/>
    <mergeCell ref="I12:J12"/>
    <mergeCell ref="K12:O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04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704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5" sqref="C15:O1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348" t="s">
        <v>57</v>
      </c>
      <c r="C2" s="348"/>
      <c r="D2" s="6"/>
      <c r="E2" s="6"/>
      <c r="F2" s="6"/>
      <c r="G2" s="6"/>
      <c r="H2" s="6"/>
      <c r="I2" s="6"/>
      <c r="J2" s="6"/>
      <c r="K2" s="6"/>
      <c r="L2" s="6"/>
      <c r="M2" s="6"/>
      <c r="N2" s="6"/>
      <c r="O2" s="6"/>
      <c r="P2" s="24"/>
    </row>
    <row r="3" spans="2:16" s="22" customFormat="1" ht="15.75" customHeight="1" x14ac:dyDescent="0.25">
      <c r="B3" s="348"/>
      <c r="C3" s="348"/>
      <c r="D3" s="6"/>
      <c r="E3" s="6"/>
      <c r="F3" s="6"/>
      <c r="G3" s="6"/>
      <c r="H3" s="6"/>
      <c r="I3" s="6"/>
      <c r="J3" s="6"/>
      <c r="K3" s="6"/>
      <c r="L3" s="6"/>
      <c r="M3" s="6"/>
      <c r="N3" s="6"/>
      <c r="O3" s="6"/>
      <c r="P3" s="24"/>
    </row>
    <row r="4" spans="2:16" s="22" customFormat="1" ht="15" customHeight="1" x14ac:dyDescent="0.25">
      <c r="B4" s="348"/>
      <c r="C4" s="348"/>
      <c r="D4" s="6"/>
      <c r="E4" s="6"/>
      <c r="F4" s="6"/>
      <c r="G4" s="6"/>
      <c r="H4" s="6"/>
      <c r="I4" s="6"/>
      <c r="J4" s="6"/>
      <c r="K4" s="6"/>
      <c r="L4" s="6"/>
      <c r="M4" s="6"/>
      <c r="N4" s="6"/>
      <c r="O4" s="6"/>
      <c r="P4" s="24"/>
    </row>
    <row r="5" spans="2:16" s="22" customFormat="1" ht="15.75" customHeight="1" x14ac:dyDescent="0.25">
      <c r="B5" s="24"/>
      <c r="C5" s="349"/>
      <c r="D5" s="350"/>
      <c r="E5" s="335" t="s">
        <v>220</v>
      </c>
      <c r="F5" s="300"/>
      <c r="G5" s="300"/>
      <c r="H5" s="300"/>
      <c r="I5" s="300"/>
      <c r="J5" s="300"/>
      <c r="K5" s="300"/>
      <c r="L5" s="301"/>
      <c r="M5" s="303" t="s">
        <v>217</v>
      </c>
      <c r="N5" s="303"/>
      <c r="O5" s="303"/>
      <c r="P5" s="24"/>
    </row>
    <row r="6" spans="2:16" s="22" customFormat="1" ht="15.75" customHeight="1" x14ac:dyDescent="0.25">
      <c r="B6" s="24"/>
      <c r="C6" s="351"/>
      <c r="D6" s="352"/>
      <c r="E6" s="335" t="s">
        <v>221</v>
      </c>
      <c r="F6" s="300"/>
      <c r="G6" s="300"/>
      <c r="H6" s="300"/>
      <c r="I6" s="300"/>
      <c r="J6" s="300"/>
      <c r="K6" s="300"/>
      <c r="L6" s="301"/>
      <c r="M6" s="355" t="s">
        <v>218</v>
      </c>
      <c r="N6" s="356"/>
      <c r="O6" s="339"/>
      <c r="P6" s="24"/>
    </row>
    <row r="7" spans="2:16" s="22" customFormat="1" ht="15.75" customHeight="1" x14ac:dyDescent="0.25">
      <c r="B7" s="24"/>
      <c r="C7" s="351"/>
      <c r="D7" s="352"/>
      <c r="E7" s="357" t="s">
        <v>56</v>
      </c>
      <c r="F7" s="358"/>
      <c r="G7" s="358"/>
      <c r="H7" s="358"/>
      <c r="I7" s="358"/>
      <c r="J7" s="358"/>
      <c r="K7" s="358"/>
      <c r="L7" s="359"/>
      <c r="M7" s="355" t="s">
        <v>219</v>
      </c>
      <c r="N7" s="356"/>
      <c r="O7" s="339"/>
      <c r="P7" s="24"/>
    </row>
    <row r="8" spans="2:16" s="22" customFormat="1" ht="15.75" customHeight="1" x14ac:dyDescent="0.25">
      <c r="B8" s="24"/>
      <c r="C8" s="353"/>
      <c r="D8" s="354"/>
      <c r="E8" s="360"/>
      <c r="F8" s="361"/>
      <c r="G8" s="361"/>
      <c r="H8" s="361"/>
      <c r="I8" s="361"/>
      <c r="J8" s="361"/>
      <c r="K8" s="361"/>
      <c r="L8" s="362"/>
      <c r="M8" s="355" t="s">
        <v>54</v>
      </c>
      <c r="N8" s="356"/>
      <c r="O8" s="339"/>
      <c r="P8" s="24"/>
    </row>
    <row r="9" spans="2:16" s="22" customFormat="1" ht="15.75" customHeight="1" x14ac:dyDescent="0.25">
      <c r="B9" s="24"/>
      <c r="C9" s="340"/>
      <c r="D9" s="340"/>
      <c r="E9" s="340"/>
      <c r="F9" s="340"/>
      <c r="G9" s="340"/>
      <c r="H9" s="340"/>
      <c r="I9" s="340"/>
      <c r="J9" s="340"/>
      <c r="K9" s="340"/>
      <c r="L9" s="340"/>
      <c r="M9" s="340"/>
      <c r="N9" s="340"/>
      <c r="O9" s="340"/>
      <c r="P9" s="24"/>
    </row>
    <row r="10" spans="2:16" s="22" customFormat="1" ht="15.75" customHeight="1" x14ac:dyDescent="0.25">
      <c r="B10" s="24"/>
      <c r="C10" s="341" t="s">
        <v>20</v>
      </c>
      <c r="D10" s="341"/>
      <c r="E10" s="341"/>
      <c r="F10" s="341"/>
      <c r="G10" s="341"/>
      <c r="H10" s="341"/>
      <c r="I10" s="341"/>
      <c r="J10" s="341"/>
      <c r="K10" s="341"/>
      <c r="L10" s="341"/>
      <c r="M10" s="341"/>
      <c r="N10" s="341"/>
      <c r="O10" s="341"/>
      <c r="P10" s="24"/>
    </row>
    <row r="11" spans="2:16" s="22" customFormat="1" x14ac:dyDescent="0.25">
      <c r="B11" s="24"/>
      <c r="C11" s="341"/>
      <c r="D11" s="341"/>
      <c r="E11" s="341"/>
      <c r="F11" s="341"/>
      <c r="G11" s="341"/>
      <c r="H11" s="341"/>
      <c r="I11" s="341"/>
      <c r="J11" s="341"/>
      <c r="K11" s="341"/>
      <c r="L11" s="341"/>
      <c r="M11" s="341"/>
      <c r="N11" s="341"/>
      <c r="O11" s="341"/>
      <c r="P11" s="24"/>
    </row>
    <row r="12" spans="2:16" s="22" customFormat="1" ht="30" customHeight="1" x14ac:dyDescent="0.25">
      <c r="B12" s="24"/>
      <c r="C12" s="342" t="s">
        <v>11</v>
      </c>
      <c r="D12" s="342"/>
      <c r="E12" s="343" t="s">
        <v>53</v>
      </c>
      <c r="F12" s="343"/>
      <c r="G12" s="343"/>
      <c r="H12" s="343"/>
      <c r="I12" s="342" t="s">
        <v>0</v>
      </c>
      <c r="J12" s="342"/>
      <c r="K12" s="344" t="s">
        <v>305</v>
      </c>
      <c r="L12" s="344"/>
      <c r="M12" s="344"/>
      <c r="N12" s="344"/>
      <c r="O12" s="344"/>
      <c r="P12" s="24"/>
    </row>
    <row r="13" spans="2:16" s="22" customFormat="1" x14ac:dyDescent="0.25">
      <c r="B13" s="24"/>
      <c r="C13" s="332" t="s">
        <v>55</v>
      </c>
      <c r="D13" s="332"/>
      <c r="E13" s="345" t="s">
        <v>196</v>
      </c>
      <c r="F13" s="346"/>
      <c r="G13" s="346"/>
      <c r="H13" s="346"/>
      <c r="I13" s="346"/>
      <c r="J13" s="346"/>
      <c r="K13" s="346"/>
      <c r="L13" s="346"/>
      <c r="M13" s="346"/>
      <c r="N13" s="346"/>
      <c r="O13" s="346"/>
      <c r="P13" s="24"/>
    </row>
    <row r="14" spans="2:16" s="22" customFormat="1" x14ac:dyDescent="0.25">
      <c r="B14" s="24"/>
      <c r="C14" s="332" t="s">
        <v>21</v>
      </c>
      <c r="D14" s="332"/>
      <c r="E14" s="345" t="s">
        <v>119</v>
      </c>
      <c r="F14" s="345"/>
      <c r="G14" s="345"/>
      <c r="H14" s="345"/>
      <c r="I14" s="345"/>
      <c r="J14" s="345"/>
      <c r="K14" s="345"/>
      <c r="L14" s="345"/>
      <c r="M14" s="345"/>
      <c r="N14" s="345"/>
      <c r="O14" s="345"/>
      <c r="P14" s="24"/>
    </row>
    <row r="15" spans="2:16" s="22" customFormat="1" x14ac:dyDescent="0.25">
      <c r="B15" s="24"/>
      <c r="C15" s="347"/>
      <c r="D15" s="315"/>
      <c r="E15" s="315"/>
      <c r="F15" s="315"/>
      <c r="G15" s="315"/>
      <c r="H15" s="315"/>
      <c r="I15" s="315"/>
      <c r="J15" s="315"/>
      <c r="K15" s="315"/>
      <c r="L15" s="315"/>
      <c r="M15" s="315"/>
      <c r="N15" s="315"/>
      <c r="O15" s="316"/>
      <c r="P15" s="24"/>
    </row>
    <row r="16" spans="2:16" s="22" customFormat="1" x14ac:dyDescent="0.25">
      <c r="B16" s="24"/>
      <c r="C16" s="313" t="s">
        <v>1</v>
      </c>
      <c r="D16" s="313"/>
      <c r="E16" s="313"/>
      <c r="F16" s="313"/>
      <c r="G16" s="313"/>
      <c r="H16" s="313"/>
      <c r="I16" s="313"/>
      <c r="J16" s="313"/>
      <c r="K16" s="313"/>
      <c r="L16" s="313"/>
      <c r="M16" s="313"/>
      <c r="N16" s="313"/>
      <c r="O16" s="313"/>
      <c r="P16" s="24"/>
    </row>
    <row r="17" spans="2:16" s="22" customFormat="1" ht="36" customHeight="1" x14ac:dyDescent="0.25">
      <c r="B17" s="24"/>
      <c r="C17" s="332" t="s">
        <v>4</v>
      </c>
      <c r="D17" s="332"/>
      <c r="E17" s="336">
        <v>1</v>
      </c>
      <c r="F17" s="337"/>
      <c r="G17" s="338"/>
      <c r="H17" s="332" t="s">
        <v>165</v>
      </c>
      <c r="I17" s="332"/>
      <c r="J17" s="335" t="s">
        <v>36</v>
      </c>
      <c r="K17" s="301"/>
      <c r="L17" s="332" t="s">
        <v>3</v>
      </c>
      <c r="M17" s="332"/>
      <c r="N17" s="333">
        <v>0.95</v>
      </c>
      <c r="O17" s="333"/>
      <c r="P17" s="319"/>
    </row>
    <row r="18" spans="2:16" s="22" customFormat="1" ht="15.75" customHeight="1" x14ac:dyDescent="0.25">
      <c r="B18" s="24"/>
      <c r="C18" s="332" t="s">
        <v>2</v>
      </c>
      <c r="D18" s="332"/>
      <c r="E18" s="332" t="s">
        <v>24</v>
      </c>
      <c r="F18" s="332"/>
      <c r="G18" s="339" t="s">
        <v>465</v>
      </c>
      <c r="H18" s="331"/>
      <c r="I18" s="331"/>
      <c r="J18" s="331"/>
      <c r="K18" s="331"/>
      <c r="L18" s="331"/>
      <c r="M18" s="331"/>
      <c r="N18" s="331"/>
      <c r="O18" s="331"/>
      <c r="P18" s="319"/>
    </row>
    <row r="19" spans="2:16" s="22" customFormat="1" ht="15.75" customHeight="1" x14ac:dyDescent="0.25">
      <c r="B19" s="24"/>
      <c r="C19" s="332"/>
      <c r="D19" s="332"/>
      <c r="E19" s="332" t="s">
        <v>25</v>
      </c>
      <c r="F19" s="332"/>
      <c r="G19" s="339" t="s">
        <v>466</v>
      </c>
      <c r="H19" s="331"/>
      <c r="I19" s="331"/>
      <c r="J19" s="331"/>
      <c r="K19" s="331"/>
      <c r="L19" s="331"/>
      <c r="M19" s="331"/>
      <c r="N19" s="331"/>
      <c r="O19" s="331"/>
      <c r="P19" s="17"/>
    </row>
    <row r="20" spans="2:16" s="22" customFormat="1" ht="24" customHeight="1" x14ac:dyDescent="0.25">
      <c r="B20" s="24"/>
      <c r="C20" s="332" t="s">
        <v>12</v>
      </c>
      <c r="D20" s="332"/>
      <c r="E20" s="302" t="s">
        <v>407</v>
      </c>
      <c r="F20" s="302"/>
      <c r="G20" s="332" t="s">
        <v>5</v>
      </c>
      <c r="H20" s="332"/>
      <c r="I20" s="332"/>
      <c r="J20" s="331" t="s">
        <v>14</v>
      </c>
      <c r="K20" s="331"/>
      <c r="L20" s="332" t="s">
        <v>17</v>
      </c>
      <c r="M20" s="332"/>
      <c r="N20" s="331" t="s">
        <v>15</v>
      </c>
      <c r="O20" s="331"/>
      <c r="P20" s="17"/>
    </row>
    <row r="21" spans="2:16" s="22" customFormat="1" ht="24" customHeight="1" x14ac:dyDescent="0.25">
      <c r="B21" s="24"/>
      <c r="C21" s="332"/>
      <c r="D21" s="332"/>
      <c r="E21" s="303"/>
      <c r="F21" s="303"/>
      <c r="G21" s="332"/>
      <c r="H21" s="332"/>
      <c r="I21" s="332"/>
      <c r="J21" s="331"/>
      <c r="K21" s="331"/>
      <c r="L21" s="332"/>
      <c r="M21" s="332"/>
      <c r="N21" s="331"/>
      <c r="O21" s="331"/>
      <c r="P21" s="17"/>
    </row>
    <row r="22" spans="2:16" s="20" customFormat="1" ht="15.75" customHeight="1" x14ac:dyDescent="0.25">
      <c r="B22" s="17"/>
      <c r="C22" s="15"/>
      <c r="D22" s="15"/>
      <c r="E22" s="188"/>
      <c r="F22" s="188"/>
      <c r="G22" s="15"/>
      <c r="H22" s="15"/>
      <c r="I22" s="15"/>
      <c r="J22" s="188"/>
      <c r="K22" s="188"/>
      <c r="L22" s="15"/>
      <c r="M22" s="15"/>
      <c r="N22" s="188"/>
      <c r="O22" s="188"/>
      <c r="P22" s="17"/>
    </row>
    <row r="23" spans="2:16" s="22" customFormat="1" ht="15" customHeight="1" x14ac:dyDescent="0.25">
      <c r="B23" s="24"/>
      <c r="C23" s="313" t="s">
        <v>6</v>
      </c>
      <c r="D23" s="313"/>
      <c r="E23" s="313"/>
      <c r="F23" s="313"/>
      <c r="G23" s="313"/>
      <c r="H23" s="313"/>
      <c r="I23" s="313"/>
      <c r="J23" s="314"/>
      <c r="K23" s="314"/>
      <c r="L23" s="314"/>
      <c r="M23" s="314"/>
      <c r="N23" s="314"/>
      <c r="O23" s="314"/>
      <c r="P23" s="17"/>
    </row>
    <row r="24" spans="2:16" s="22" customFormat="1" ht="15" customHeight="1" x14ac:dyDescent="0.25">
      <c r="B24" s="24"/>
      <c r="C24" s="315"/>
      <c r="D24" s="315"/>
      <c r="E24" s="315"/>
      <c r="F24" s="315"/>
      <c r="G24" s="315"/>
      <c r="H24" s="315"/>
      <c r="I24" s="316"/>
      <c r="J24" s="364" t="s">
        <v>58</v>
      </c>
      <c r="K24" s="318"/>
      <c r="L24" s="318"/>
      <c r="M24" s="318"/>
      <c r="N24" s="318"/>
      <c r="O24" s="318"/>
      <c r="P24" s="319"/>
    </row>
    <row r="25" spans="2:16" s="22" customFormat="1" x14ac:dyDescent="0.25">
      <c r="B25" s="24"/>
      <c r="C25" s="315"/>
      <c r="D25" s="315"/>
      <c r="E25" s="315"/>
      <c r="F25" s="315"/>
      <c r="G25" s="315"/>
      <c r="H25" s="315"/>
      <c r="I25" s="316"/>
      <c r="J25" s="320" t="s">
        <v>468</v>
      </c>
      <c r="K25" s="321"/>
      <c r="L25" s="321"/>
      <c r="M25" s="321"/>
      <c r="N25" s="321"/>
      <c r="O25" s="321"/>
      <c r="P25" s="319"/>
    </row>
    <row r="26" spans="2:16" s="22" customFormat="1" x14ac:dyDescent="0.25">
      <c r="B26" s="24"/>
      <c r="C26" s="315"/>
      <c r="D26" s="315"/>
      <c r="E26" s="315"/>
      <c r="F26" s="315"/>
      <c r="G26" s="315"/>
      <c r="H26" s="315"/>
      <c r="I26" s="316"/>
      <c r="J26" s="322"/>
      <c r="K26" s="323"/>
      <c r="L26" s="323"/>
      <c r="M26" s="323"/>
      <c r="N26" s="323"/>
      <c r="O26" s="323"/>
      <c r="P26" s="24"/>
    </row>
    <row r="27" spans="2:16" s="22" customFormat="1" x14ac:dyDescent="0.25">
      <c r="B27" s="24"/>
      <c r="C27" s="315"/>
      <c r="D27" s="315"/>
      <c r="E27" s="315"/>
      <c r="F27" s="315"/>
      <c r="G27" s="315"/>
      <c r="H27" s="315"/>
      <c r="I27" s="316"/>
      <c r="J27" s="322"/>
      <c r="K27" s="323"/>
      <c r="L27" s="323"/>
      <c r="M27" s="323"/>
      <c r="N27" s="323"/>
      <c r="O27" s="323"/>
      <c r="P27" s="24"/>
    </row>
    <row r="28" spans="2:16" s="22" customFormat="1" x14ac:dyDescent="0.25">
      <c r="B28" s="24"/>
      <c r="C28" s="315"/>
      <c r="D28" s="315"/>
      <c r="E28" s="315"/>
      <c r="F28" s="315"/>
      <c r="G28" s="315"/>
      <c r="H28" s="315"/>
      <c r="I28" s="316"/>
      <c r="J28" s="322"/>
      <c r="K28" s="323"/>
      <c r="L28" s="323"/>
      <c r="M28" s="323"/>
      <c r="N28" s="323"/>
      <c r="O28" s="323"/>
      <c r="P28" s="24"/>
    </row>
    <row r="29" spans="2:16" s="22" customFormat="1" x14ac:dyDescent="0.25">
      <c r="B29" s="24"/>
      <c r="C29" s="315"/>
      <c r="D29" s="315"/>
      <c r="E29" s="315"/>
      <c r="F29" s="315"/>
      <c r="G29" s="315"/>
      <c r="H29" s="315"/>
      <c r="I29" s="316"/>
      <c r="J29" s="322"/>
      <c r="K29" s="323"/>
      <c r="L29" s="323"/>
      <c r="M29" s="323"/>
      <c r="N29" s="323"/>
      <c r="O29" s="323"/>
      <c r="P29" s="24"/>
    </row>
    <row r="30" spans="2:16" s="22" customFormat="1" x14ac:dyDescent="0.25">
      <c r="B30" s="24"/>
      <c r="C30" s="315"/>
      <c r="D30" s="315"/>
      <c r="E30" s="315"/>
      <c r="F30" s="315"/>
      <c r="G30" s="315"/>
      <c r="H30" s="315"/>
      <c r="I30" s="316"/>
      <c r="J30" s="322"/>
      <c r="K30" s="323"/>
      <c r="L30" s="323"/>
      <c r="M30" s="323"/>
      <c r="N30" s="323"/>
      <c r="O30" s="323"/>
      <c r="P30" s="24"/>
    </row>
    <row r="31" spans="2:16" s="22" customFormat="1" x14ac:dyDescent="0.25">
      <c r="B31" s="24"/>
      <c r="C31" s="315"/>
      <c r="D31" s="315"/>
      <c r="E31" s="315"/>
      <c r="F31" s="315"/>
      <c r="G31" s="315"/>
      <c r="H31" s="315"/>
      <c r="I31" s="316"/>
      <c r="J31" s="324"/>
      <c r="K31" s="325"/>
      <c r="L31" s="325"/>
      <c r="M31" s="325"/>
      <c r="N31" s="325"/>
      <c r="O31" s="325"/>
      <c r="P31" s="24"/>
    </row>
    <row r="32" spans="2:16" s="22" customFormat="1" ht="15.75" customHeight="1" x14ac:dyDescent="0.25">
      <c r="B32" s="24"/>
      <c r="C32" s="315"/>
      <c r="D32" s="315"/>
      <c r="E32" s="315"/>
      <c r="F32" s="315"/>
      <c r="G32" s="315"/>
      <c r="H32" s="315"/>
      <c r="I32" s="316"/>
      <c r="J32" s="365" t="s">
        <v>194</v>
      </c>
      <c r="K32" s="327"/>
      <c r="L32" s="327"/>
      <c r="M32" s="327"/>
      <c r="N32" s="327"/>
      <c r="O32" s="327"/>
      <c r="P32" s="24"/>
    </row>
    <row r="33" spans="2:16" s="22" customFormat="1" x14ac:dyDescent="0.25">
      <c r="B33" s="24"/>
      <c r="C33" s="315"/>
      <c r="D33" s="315"/>
      <c r="E33" s="315"/>
      <c r="F33" s="315"/>
      <c r="G33" s="315"/>
      <c r="H33" s="315"/>
      <c r="I33" s="316"/>
      <c r="J33" s="320" t="s">
        <v>467</v>
      </c>
      <c r="K33" s="321"/>
      <c r="L33" s="321"/>
      <c r="M33" s="321"/>
      <c r="N33" s="321"/>
      <c r="O33" s="321"/>
      <c r="P33" s="24"/>
    </row>
    <row r="34" spans="2:16" s="22" customFormat="1" x14ac:dyDescent="0.25">
      <c r="B34" s="24"/>
      <c r="C34" s="315"/>
      <c r="D34" s="315"/>
      <c r="E34" s="315"/>
      <c r="F34" s="315"/>
      <c r="G34" s="315"/>
      <c r="H34" s="315"/>
      <c r="I34" s="316"/>
      <c r="J34" s="322"/>
      <c r="K34" s="323"/>
      <c r="L34" s="323"/>
      <c r="M34" s="323"/>
      <c r="N34" s="323"/>
      <c r="O34" s="323"/>
      <c r="P34" s="24"/>
    </row>
    <row r="35" spans="2:16" s="22" customFormat="1" ht="15.75" customHeight="1" x14ac:dyDescent="0.25">
      <c r="B35" s="24"/>
      <c r="C35" s="315"/>
      <c r="D35" s="315"/>
      <c r="E35" s="315"/>
      <c r="F35" s="315"/>
      <c r="G35" s="315"/>
      <c r="H35" s="315"/>
      <c r="I35" s="316"/>
      <c r="J35" s="365" t="s">
        <v>59</v>
      </c>
      <c r="K35" s="327"/>
      <c r="L35" s="327"/>
      <c r="M35" s="327"/>
      <c r="N35" s="327"/>
      <c r="O35" s="327"/>
      <c r="P35" s="24"/>
    </row>
    <row r="36" spans="2:16" s="22" customFormat="1" ht="16.5" customHeight="1" x14ac:dyDescent="0.25">
      <c r="B36" s="24"/>
      <c r="C36" s="315"/>
      <c r="D36" s="315"/>
      <c r="E36" s="315"/>
      <c r="F36" s="315"/>
      <c r="G36" s="315"/>
      <c r="H36" s="315"/>
      <c r="I36" s="316"/>
      <c r="J36" s="330" t="s">
        <v>327</v>
      </c>
      <c r="K36" s="321"/>
      <c r="L36" s="321"/>
      <c r="M36" s="321"/>
      <c r="N36" s="321"/>
      <c r="O36" s="321"/>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10" t="s">
        <v>9</v>
      </c>
      <c r="D38" s="311"/>
      <c r="E38" s="311"/>
      <c r="F38" s="311"/>
      <c r="G38" s="311"/>
      <c r="H38" s="311"/>
      <c r="I38" s="311"/>
      <c r="J38" s="311"/>
      <c r="K38" s="311"/>
      <c r="L38" s="311"/>
      <c r="M38" s="311"/>
      <c r="N38" s="311"/>
      <c r="O38" s="312"/>
      <c r="P38" s="26"/>
    </row>
    <row r="39" spans="2:16" s="27" customFormat="1" x14ac:dyDescent="0.25">
      <c r="B39" s="26"/>
      <c r="C39" s="186" t="s">
        <v>8</v>
      </c>
      <c r="D39" s="187" t="str">
        <f>IF(J20="MENSUAL","ENERO",IF(J20="TRIMESTRAL","MARZO",IF(J20="SEMESTRAL","JUNIO",IF(J20="ANUAL",2017,""))))</f>
        <v>MARZO</v>
      </c>
      <c r="E39" s="187" t="str">
        <f>IF(J20="MENSUAL","FEBRERO",IF(J20="TRIMESTRAL","JUNIO",IF(J20="SEMESTRAL","DICIEMBRE","")))</f>
        <v>JUNIO</v>
      </c>
      <c r="F39" s="187" t="str">
        <f>IF(J20="MENSUAL","MARZO",IF(J20="TRIMESTRAL","SEPTIEMBRE",""))</f>
        <v>SEPTIEMBRE</v>
      </c>
      <c r="G39" s="187" t="str">
        <f>IF(J20="MENSUAL","ABRIL",IF(J20="TRIMESTRAL","DICIEMBRE",""))</f>
        <v>DICIEMBRE</v>
      </c>
      <c r="H39" s="187" t="str">
        <f>IF(J20="MENSUAL","MAYO","")</f>
        <v/>
      </c>
      <c r="I39" s="187" t="str">
        <f>IF(J20="MENSUAL","JUNIO","")</f>
        <v/>
      </c>
      <c r="J39" s="187" t="str">
        <f>IF(J20="MENSUAL","JULIO","")</f>
        <v/>
      </c>
      <c r="K39" s="187" t="str">
        <f>IF(J20="MENSUAL","AGOSTO","")</f>
        <v/>
      </c>
      <c r="L39" s="187" t="str">
        <f>IF(J20="MENSUAL","SEPTIEMBRE","")</f>
        <v/>
      </c>
      <c r="M39" s="187" t="str">
        <f>IF(J20="MENSUAL","OCTUBRE","")</f>
        <v/>
      </c>
      <c r="N39" s="187" t="str">
        <f>IF(J20="MENSUAL","NOVIEMBRE","")</f>
        <v/>
      </c>
      <c r="O39" s="187" t="str">
        <f>IF(J20="MENSUAL","DICIEMBRE","")</f>
        <v/>
      </c>
      <c r="P39" s="26"/>
    </row>
    <row r="40" spans="2:16" s="27" customFormat="1" ht="48" customHeight="1" x14ac:dyDescent="0.25">
      <c r="B40" s="26"/>
      <c r="C40" s="185" t="str">
        <f>G18</f>
        <v>(Total actividades terminadas*5)+(Total actividades en proceso*3)+(Total actividades sin iniciar*1)</v>
      </c>
      <c r="D40" s="2">
        <v>261</v>
      </c>
      <c r="E40" s="2"/>
      <c r="F40" s="2"/>
      <c r="G40" s="2"/>
      <c r="H40" s="2"/>
      <c r="I40" s="2"/>
      <c r="J40" s="2"/>
      <c r="K40" s="2"/>
      <c r="L40" s="2"/>
      <c r="M40" s="2"/>
      <c r="N40" s="2"/>
      <c r="O40" s="2"/>
      <c r="P40" s="26"/>
    </row>
    <row r="41" spans="2:16" s="27" customFormat="1" ht="30" x14ac:dyDescent="0.25">
      <c r="B41" s="26"/>
      <c r="C41" s="185" t="str">
        <f>G19</f>
        <v>Total de actividades planificadas*5</v>
      </c>
      <c r="D41" s="2">
        <v>470</v>
      </c>
      <c r="E41" s="2"/>
      <c r="F41" s="2"/>
      <c r="G41" s="2"/>
      <c r="H41" s="2"/>
      <c r="I41" s="2"/>
      <c r="J41" s="2"/>
      <c r="K41" s="2"/>
      <c r="L41" s="2"/>
      <c r="M41" s="2"/>
      <c r="N41" s="2"/>
      <c r="O41" s="2"/>
      <c r="P41" s="28"/>
    </row>
    <row r="42" spans="2:16" s="27" customFormat="1" x14ac:dyDescent="0.25">
      <c r="B42" s="26"/>
      <c r="C42" s="3" t="s">
        <v>10</v>
      </c>
      <c r="D42" s="29">
        <f>IFERROR(IF($E$17=1,D40/D41,IF($E$17=2,D40,"")),"")</f>
        <v>0.55531914893617018</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0.47499999999999998</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0.95</v>
      </c>
      <c r="F43" s="29">
        <f>IF(AND(N20="ANUAL",J20="MENSUAL"),N17/12+E43,IF(AND(N20="ANUAL",J20="TRIMESTRAL"),N17/4+E43,IF(AND(N20="SEMESTRAL",J20="MENSUAL"),N17/6+E43,IF(AND(N20="SEMESTRAL",J20="TRIMESTRAL"),N17/2,IF(AND(N20="TRIMESTRAL",J20="MENSUAL"),N17/3+E43,IF(AND(N20="TRIMESTRAL",J20="TRIMESTRAL"),N17,IF(AND(N20="MENSUAL",J20="MENSUAL"),N17,"")))))))</f>
        <v>0.47499999999999998</v>
      </c>
      <c r="G43" s="29">
        <f>IF(AND(N20="ANUAL",J20="MENSUAL"),N17/12+F43,IF(AND(N20="ANUAL",J20="TRIMESTRAL"),N17/4+F43,IF(AND(N20="SEMESTRAL",J20="MENSUAL"),N17/6+F43,IF(AND(N20="SEMESTRAL",J20="TRIMESTRAL"),N17/2+F43,IF(AND(N20="TRIMESTRAL",J20="MENSUAL"),N17/3,IF(AND(N20="TRIMESTRAL",J20="TRIMESTRAL"),N17,IF(AND(N20="MENSUAL",J20="MENSUAL"),N17,"")))))))</f>
        <v>0.95</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sheetProtection algorithmName="SHA-512" hashValue="9Rjqio8ws0Dew07B3ECoxiaf5RE7YIoA4R+DzJLREi7rECv14Rh3ew4L2oISqBFuesTUml34gv7AMRIsZ9CYhw==" saltValue="2E95bJxQUPcmhzEWF9ZXZw==" spinCount="100000" sheet="1" objects="1" scenarios="1"/>
  <mergeCells count="49">
    <mergeCell ref="P24:P25"/>
    <mergeCell ref="J25:O31"/>
    <mergeCell ref="J32:O32"/>
    <mergeCell ref="J33:O34"/>
    <mergeCell ref="J35:O35"/>
    <mergeCell ref="J20:K21"/>
    <mergeCell ref="L20:M21"/>
    <mergeCell ref="C38:O38"/>
    <mergeCell ref="C23:O23"/>
    <mergeCell ref="C24:I36"/>
    <mergeCell ref="J24:O24"/>
    <mergeCell ref="J36:O36"/>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7657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N20:O21 J20:K21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2</vt:i4>
      </vt:variant>
    </vt:vector>
  </HeadingPairs>
  <TitlesOfParts>
    <vt:vector size="64" baseType="lpstr">
      <vt:lpstr>MATRIZ DE INDICADORES</vt:lpstr>
      <vt:lpstr>INS-1</vt:lpstr>
      <vt:lpstr>INS-2</vt:lpstr>
      <vt:lpstr>INS-3</vt:lpstr>
      <vt:lpstr>INS-4</vt:lpstr>
      <vt:lpstr>EPI-1</vt:lpstr>
      <vt:lpstr>EPI-2</vt:lpstr>
      <vt:lpstr>EPI-3</vt:lpstr>
      <vt:lpstr>ESG-1</vt:lpstr>
      <vt:lpstr>ESG-2</vt:lpstr>
      <vt:lpstr>ECO-1</vt:lpstr>
      <vt:lpstr>ECO-2</vt:lpstr>
      <vt:lpstr>EPR-1</vt:lpstr>
      <vt:lpstr>EPR-2</vt:lpstr>
      <vt:lpstr>MAR-1</vt:lpstr>
      <vt:lpstr>MAR-2</vt:lpstr>
      <vt:lpstr>MAR-3</vt:lpstr>
      <vt:lpstr>MFA-6</vt:lpstr>
      <vt:lpstr>MFA-7</vt:lpstr>
      <vt:lpstr>MFA-8</vt:lpstr>
      <vt:lpstr>MFA-9</vt:lpstr>
      <vt:lpstr>MFA-10</vt:lpstr>
      <vt:lpstr>MFA-11</vt:lpstr>
      <vt:lpstr>MBU-7</vt:lpstr>
      <vt:lpstr>EAA-1</vt:lpstr>
      <vt:lpstr>EAA-2</vt:lpstr>
      <vt:lpstr>EAA-3</vt:lpstr>
      <vt:lpstr>MCT-1</vt:lpstr>
      <vt:lpstr>MCT-2</vt:lpstr>
      <vt:lpstr>MCT-3</vt:lpstr>
      <vt:lpstr>MCT-4</vt:lpstr>
      <vt:lpstr>MIU-1</vt:lpstr>
      <vt:lpstr>MIU-2</vt:lpstr>
      <vt:lpstr>MIU-3</vt:lpstr>
      <vt:lpstr>MIU-4</vt:lpstr>
      <vt:lpstr>AAA-1</vt:lpstr>
      <vt:lpstr>AAA-2</vt:lpstr>
      <vt:lpstr>AAA-3</vt:lpstr>
      <vt:lpstr>AAA-4</vt:lpstr>
      <vt:lpstr>ABS-1</vt:lpstr>
      <vt:lpstr>ABS-2</vt:lpstr>
      <vt:lpstr>ABS-3</vt:lpstr>
      <vt:lpstr>ABS-4</vt:lpstr>
      <vt:lpstr>ABS-5</vt:lpstr>
      <vt:lpstr>ADO-1</vt:lpstr>
      <vt:lpstr>AFI-1</vt:lpstr>
      <vt:lpstr>AFI-2</vt:lpstr>
      <vt:lpstr>AFI-3</vt:lpstr>
      <vt:lpstr>AJU-1</vt:lpstr>
      <vt:lpstr>AJU-2</vt:lpstr>
      <vt:lpstr> ATH-1</vt:lpstr>
      <vt:lpstr> ATH-2</vt:lpstr>
      <vt:lpstr>ATH-3</vt:lpstr>
      <vt:lpstr>ASI-1</vt:lpstr>
      <vt:lpstr>SAC-1</vt:lpstr>
      <vt:lpstr>SAC-2</vt:lpstr>
      <vt:lpstr>SCI-1</vt:lpstr>
      <vt:lpstr>SCI-2</vt:lpstr>
      <vt:lpstr>SCI-3</vt:lpstr>
      <vt:lpstr>SCD-1</vt:lpstr>
      <vt:lpstr>ACTUALIZACIONES</vt:lpstr>
      <vt:lpstr>ITEM</vt:lpstr>
      <vt:lpstr>MFA_8</vt:lpstr>
      <vt:lpstr>ACTUALIZACIONES!OLE_LINK1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2018-04-05T14:11:16Z</cp:lastPrinted>
  <dcterms:created xsi:type="dcterms:W3CDTF">2017-09-26T17:17:33Z</dcterms:created>
  <dcterms:modified xsi:type="dcterms:W3CDTF">2019-10-18T15:56:47Z</dcterms:modified>
</cp:coreProperties>
</file>